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26 - ATOS CONVOCATÓRIOS 2021\Edital 001 - RC50172\ANEXO I - PROJETOS E MEMORIAIS - EDITAL 001.2021\"/>
    </mc:Choice>
  </mc:AlternateContent>
  <xr:revisionPtr revIDLastSave="0" documentId="13_ncr:1_{F46BD3BB-71F5-4BD2-B864-0538A535C626}" xr6:coauthVersionLast="46" xr6:coauthVersionMax="46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Qtd'!$A$11:$F$11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Qtd'!$A$1:$L$91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Qtd'!$A$11:$F$11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Qtd'!$A$1:$L$91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Qtd'!$A$11:$F$11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Qtd'!$A$1:$L$91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Qtd'!$A$11:$F$11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Qtd'!$A$1:$L$91</definedName>
    <definedName name="Z_EC1863A0_3B45_43E6_81CD_D9608D52C52A_.wvu.PrintTitles" localSheetId="1" hidden="1">'Planilha Qtd'!$1:$11</definedName>
  </definedNames>
  <calcPr calcId="191029"/>
  <customWorkbookViews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</customWorkbookViews>
</workbook>
</file>

<file path=xl/calcChain.xml><?xml version="1.0" encoding="utf-8"?>
<calcChain xmlns="http://schemas.openxmlformats.org/spreadsheetml/2006/main">
  <c r="K84" i="2" l="1"/>
  <c r="K81" i="2"/>
  <c r="K75" i="2"/>
  <c r="K76" i="2"/>
  <c r="K72" i="2"/>
  <c r="K69" i="2"/>
  <c r="K65" i="2"/>
  <c r="K61" i="2"/>
  <c r="K56" i="2"/>
  <c r="K47" i="2"/>
  <c r="K40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41" i="2"/>
  <c r="K42" i="2"/>
  <c r="K43" i="2"/>
  <c r="K44" i="2"/>
  <c r="K45" i="2"/>
  <c r="K46" i="2"/>
  <c r="K48" i="2"/>
  <c r="K49" i="2"/>
  <c r="K50" i="2"/>
  <c r="K51" i="2"/>
  <c r="K52" i="2"/>
  <c r="K53" i="2"/>
  <c r="K54" i="2"/>
  <c r="K57" i="2"/>
  <c r="K58" i="2"/>
  <c r="K59" i="2"/>
  <c r="K62" i="2"/>
  <c r="K63" i="2"/>
  <c r="K66" i="2"/>
  <c r="K67" i="2"/>
  <c r="K70" i="2"/>
  <c r="K73" i="2"/>
  <c r="K77" i="2"/>
  <c r="K78" i="2"/>
  <c r="K79" i="2"/>
  <c r="K82" i="2"/>
  <c r="K85" i="2"/>
  <c r="K86" i="2"/>
  <c r="K87" i="2"/>
  <c r="K88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7" i="2"/>
  <c r="J58" i="2"/>
  <c r="J59" i="2"/>
  <c r="J62" i="2"/>
  <c r="J63" i="2"/>
  <c r="J66" i="2"/>
  <c r="J67" i="2"/>
  <c r="J70" i="2"/>
  <c r="J73" i="2"/>
  <c r="J76" i="2"/>
  <c r="J77" i="2"/>
  <c r="J78" i="2"/>
  <c r="J79" i="2"/>
  <c r="J82" i="2"/>
  <c r="J85" i="2"/>
  <c r="J86" i="2"/>
  <c r="J87" i="2"/>
  <c r="J88" i="2"/>
  <c r="J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7" i="2"/>
  <c r="I58" i="2"/>
  <c r="I59" i="2"/>
  <c r="I62" i="2"/>
  <c r="I63" i="2"/>
  <c r="I66" i="2"/>
  <c r="I67" i="2"/>
  <c r="I70" i="2"/>
  <c r="I73" i="2"/>
  <c r="I76" i="2"/>
  <c r="I77" i="2"/>
  <c r="I78" i="2"/>
  <c r="I79" i="2"/>
  <c r="I82" i="2"/>
  <c r="I85" i="2"/>
  <c r="I86" i="2"/>
  <c r="I87" i="2"/>
  <c r="I88" i="2"/>
  <c r="I15" i="2"/>
  <c r="K15" i="2" l="1"/>
  <c r="K14" i="2" s="1"/>
  <c r="K90" i="2" s="1"/>
  <c r="B1" i="2"/>
  <c r="B4" i="2"/>
  <c r="G4" i="2"/>
  <c r="I4" i="2"/>
  <c r="B5" i="2"/>
  <c r="C5" i="2"/>
  <c r="D5" i="2"/>
  <c r="I5" i="2"/>
  <c r="B6" i="2"/>
  <c r="C6" i="2"/>
  <c r="D6" i="2"/>
  <c r="G6" i="2"/>
  <c r="I6" i="2"/>
  <c r="I7" i="2"/>
  <c r="B8" i="2"/>
  <c r="G8" i="2"/>
  <c r="H8" i="2"/>
  <c r="I8" i="2"/>
  <c r="I9" i="2"/>
  <c r="B10" i="2"/>
  <c r="L15" i="2" l="1"/>
  <c r="L90" i="2" s="1"/>
  <c r="L23" i="2"/>
  <c r="L31" i="2"/>
  <c r="L41" i="2"/>
  <c r="L50" i="2"/>
  <c r="L62" i="2"/>
  <c r="L78" i="2"/>
  <c r="L42" i="2"/>
  <c r="L16" i="2"/>
  <c r="L24" i="2"/>
  <c r="L32" i="2"/>
  <c r="L51" i="2"/>
  <c r="L63" i="2"/>
  <c r="L79" i="2"/>
  <c r="L17" i="2"/>
  <c r="L25" i="2"/>
  <c r="L33" i="2"/>
  <c r="L43" i="2"/>
  <c r="L52" i="2"/>
  <c r="L66" i="2"/>
  <c r="L82" i="2"/>
  <c r="L18" i="2"/>
  <c r="L26" i="2"/>
  <c r="L34" i="2"/>
  <c r="L44" i="2"/>
  <c r="L53" i="2"/>
  <c r="L67" i="2"/>
  <c r="L85" i="2"/>
  <c r="L22" i="2"/>
  <c r="L19" i="2"/>
  <c r="L27" i="2"/>
  <c r="L35" i="2"/>
  <c r="L45" i="2"/>
  <c r="L54" i="2"/>
  <c r="L70" i="2"/>
  <c r="L86" i="2"/>
  <c r="L49" i="2"/>
  <c r="L59" i="2"/>
  <c r="L20" i="2"/>
  <c r="L28" i="2"/>
  <c r="L36" i="2"/>
  <c r="L46" i="2"/>
  <c r="L57" i="2"/>
  <c r="L73" i="2"/>
  <c r="L87" i="2"/>
  <c r="L30" i="2"/>
  <c r="L21" i="2"/>
  <c r="L29" i="2"/>
  <c r="L37" i="2"/>
  <c r="L48" i="2"/>
  <c r="L58" i="2"/>
  <c r="L76" i="2"/>
  <c r="L88" i="2"/>
  <c r="L38" i="2"/>
  <c r="L77" i="2"/>
  <c r="G14" i="5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<sst xmlns="http://schemas.openxmlformats.org/spreadsheetml/2006/main" count="308" uniqueCount="248">
  <si>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</si>
  <si>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</si>
  <si>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</si>
  <si>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</si>
  <si>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</si>
  <si>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</si>
  <si>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</si>
  <si>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</si>
  <si>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</si>
  <si>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</si>
  <si>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</si>
  <si>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</si>
  <si>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</si>
  <si>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</si>
  <si>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</si>
  <si>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</si>
  <si>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</si>
  <si>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</si>
  <si>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UNIDADE</t>
  </si>
  <si>
    <t>QTD</t>
  </si>
  <si>
    <t>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</si>
  <si>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</si>
  <si>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</si>
  <si>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</si>
  <si>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</si>
  <si>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</si>
  <si>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</si>
  <si>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</si>
  <si>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</si>
  <si>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</si>
  <si>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</si>
  <si>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</si>
  <si>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</si>
  <si>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</si>
  <si>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</si>
  <si>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</si>
  <si>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</si>
  <si>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</si>
  <si>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</si>
  <si>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</si>
  <si>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</si>
  <si>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</si>
  <si>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</si>
  <si>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</si>
  <si>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</si>
  <si>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</si>
  <si>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</si>
  <si>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</si>
  <si>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</si>
  <si>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</si>
  <si>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</si>
  <si>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</si>
  <si>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</si>
  <si>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</si>
  <si>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</si>
  <si>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</si>
  <si>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</si>
  <si>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</si>
  <si>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</si>
  <si>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</si>
  <si>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</si>
  <si>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</si>
  <si>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</si>
  <si>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</si>
  <si>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</si>
  <si>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</si>
  <si>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</si>
  <si>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</si>
  <si>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</si>
  <si>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</si>
  <si>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</si>
  <si>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</si>
  <si>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</si>
  <si>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</si>
  <si>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</si>
  <si>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</si>
  <si>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PROJETO BÁSICO</t>
  </si>
  <si>
    <t>PROJETO EXECUTIVO</t>
  </si>
  <si>
    <t>PLANILHA</t>
  </si>
  <si>
    <t>PROJETO</t>
  </si>
  <si>
    <t>ANTEPROJETO</t>
  </si>
  <si>
    <t>ARQUITETURA / CIVIL</t>
  </si>
  <si>
    <t>NOTAS:
- TODOS OS ITENS ESPECIFICADOS NESTA PLANILHA DEVEM SER CONSIDERADOS INSTALADOS  E EM PERFEITO FUNCIONAMENTO E CONDIÇÕES DE USO.
- ITENS COMO ACESSÓRIOS, ACABAMENTOS, MISCELANEOS E COMPONENTES DE INSTALAÇÃO DEVEM SER CONSIDERADOS PARA TODOS OS PRODUTOS.
- O PROJETO DEVE SER COMPATIBILIZADO JUNTO ÀS DEMAIS DISCIPLINAS E POSSÍVEIS INTERFERNCIAS APONTADAS E APRESENTADAS JUNTO COM SOLUÇÕES PARA A ENGENHARIA DO INSTITUTO BUTANTAN.
- ELABORAR TODOS OS DETALHAMENTOS NECESSÁRIOS PARA APROVAÇÃO E GARANTIA DE PERFEITA INSTALAÇÃO</t>
  </si>
  <si>
    <t>DIVISÃO DE INFRAESTRUTURA</t>
  </si>
  <si>
    <t>ELABORADO:</t>
  </si>
  <si>
    <t>VERIFICADO:</t>
  </si>
  <si>
    <t>APROVADO:</t>
  </si>
  <si>
    <t>Nº DOC. (FORNECEDOR):</t>
  </si>
  <si>
    <t>2.0</t>
  </si>
  <si>
    <t>3.0</t>
  </si>
  <si>
    <t>ESTUDO PRELIMINAR</t>
  </si>
  <si>
    <t>X</t>
  </si>
  <si>
    <t>MANUTENÇÃO DE FACHADA - PRÉDIO NOVO</t>
  </si>
  <si>
    <t>CTC (AU-DI)</t>
  </si>
  <si>
    <t>ARQUITETURA</t>
  </si>
  <si>
    <t>PRÉDIO NOVO</t>
  </si>
  <si>
    <t>TF (AU-DI)</t>
  </si>
  <si>
    <t>MOBILIZAÇÃO E DESMOBILIZAÇÃO E SERVIÇOS COMPLEMENTARES</t>
  </si>
  <si>
    <t>m²</t>
  </si>
  <si>
    <t>EXTINTOR DE INCÊNDIO COM CARGA DE GÁS CARBÔNICO (CO2) - 6KG</t>
  </si>
  <si>
    <t>UNID</t>
  </si>
  <si>
    <t>EXTINTOR DE INCÊNDIO COM CARGA DE ÁGUA PRESSURIZADA - 10L</t>
  </si>
  <si>
    <t>EXTINTOR DE INCÊNDIO COM CARGA DE PÓ QUÍMICO SECO - 4KG</t>
  </si>
  <si>
    <t>QUADRO TELEBRÁS DE EMBUTIR DE 800 X 800 X 120 MM</t>
  </si>
  <si>
    <t>BARRAMENTO DE COBRE NU</t>
  </si>
  <si>
    <t>kg</t>
  </si>
  <si>
    <t>BARRA DE NEUTRO E/OU TERRA</t>
  </si>
  <si>
    <t>unid</t>
  </si>
  <si>
    <t>MINI DISJUNTOR - TIPO EUROPEU (IEC) - UNIPOLAR 32/50A</t>
  </si>
  <si>
    <t>CABO DE COBRE DE 10 MM², ISOLAMENTO 750 V - ISOLAÇÃO EM PVC 70°C</t>
  </si>
  <si>
    <t>DEMOLIÇÕES</t>
  </si>
  <si>
    <t>MANUTENÇÃO DE REVESTIMENTO</t>
  </si>
  <si>
    <t>TAPUME METÁLICO COM TELHA METÁLICA, SEM PINTURA, TRAPEZOIDAL 40 ESP=0,43MM, COLUNAS, BASES E PARAFUSOS</t>
  </si>
  <si>
    <t>PORTÃO METÁLICO DE OBRA - 5M, PIVOTANTE, 2 FOLHAS, PARA TAPUME</t>
  </si>
  <si>
    <t>PLACA DE IDENTIFICAÇÃO DE OBRA</t>
  </si>
  <si>
    <t>LOCACAO DE CONTAINER 2,30 X 6,00 M, ALT. 2,50 M, COM 1 SANITARIO, PARA ESCRITORIO, COMPLETO, SEM DIVISORIAS INTERNAS</t>
  </si>
  <si>
    <t>MÊS</t>
  </si>
  <si>
    <t>LOCACAO DE CONTAINER 2,30 X 4,30 M, ALT. 2,50 M, P/ SANITARIO, C/ 5 BACIAS, 1 LAVATORIO E 4 MICTORIOS</t>
  </si>
  <si>
    <t>BEBEDOURO ELÉTRICO COM SISTEMA DE REFRIGERAÇÃO E DUAS SAÍDAS - 40L</t>
  </si>
  <si>
    <t>FRETE, CARREGAMENTO E DESCARREGAMENTO DE CONTAINERS - CAMINHÃO CARGA SECA CAP. 8 TON COM GUINDASTE CAP. 3TON/3M</t>
  </si>
  <si>
    <t>HORA</t>
  </si>
  <si>
    <t>PROTEÇÃO DE FACHADA COM TELA DE NYLON</t>
  </si>
  <si>
    <t>ANDAIME TUBULAR FACHADEIRO COM PISO METÁLICO E SAPATAS AJUSTÁVEIS</t>
  </si>
  <si>
    <t>M²XMÊS</t>
  </si>
  <si>
    <t>TRANSPORTE MANUAL HORIZONTAL E/OU VERTICAL DE ENTULHO ATÉ O LOCAL DE DESPEJO - ENSACADO</t>
  </si>
  <si>
    <t>M³</t>
  </si>
  <si>
    <t>LOCAÇÃO DE DUTO COLETOR DE ENTULHO</t>
  </si>
  <si>
    <t>MXMÊS</t>
  </si>
  <si>
    <t>LIMPEZA FINAL DA OBRA</t>
  </si>
  <si>
    <t>M²</t>
  </si>
  <si>
    <t>REMOÇÃO DE ENTULHO DE OBRA COM CAÇAMBA METÁLICA - MATERIAL VOLUMOSO E MISTURADO POR ALVENARIA, TERRA, MADEIRA, PAPEL, PLÁSTICO E METAL</t>
  </si>
  <si>
    <t>DEMOLIÇÃO DE ARGAMASSA DE CAL E AREIA OU MISTA</t>
  </si>
  <si>
    <t>REMOÇÃO DE PINTURA EM MASSA COM LIXAMENTO</t>
  </si>
  <si>
    <t>RETIRADA DE VIDRO OU ESPELHO COM RASPAGEM DA MASSA OU RETIRADA DE BAGUETE</t>
  </si>
  <si>
    <r>
      <t>M</t>
    </r>
    <r>
      <rPr>
        <vertAlign val="superscript"/>
        <sz val="12"/>
        <rFont val="Calibri"/>
        <family val="2"/>
        <scheme val="minor"/>
      </rPr>
      <t>3</t>
    </r>
  </si>
  <si>
    <t>TIJOLOS MACIÇOS COMUNS - ESPELHO (TIJOLOS PARA REPAROS E PREENCHIMENTO DE ORNAMENTOS/ FRISOS/ PLATIBANDAS)</t>
  </si>
  <si>
    <t>PINTURA MINERAL EM SILICATO DE POTÁSSIO - COR DE REFERÊNCIA PANTONE 4685U - REF. TINTAS KROTEN OU SIMILAR DE IGUAL QUALIDADE</t>
  </si>
  <si>
    <t>APLICAÇÃO DE FUNDO PREPARADOR MINERAL - DEMÃOS CONFORME INDICAÇÃO DO FABRICANTE. REF. KROTEN OU SIMILAR DE IGUAL QUALIDADE.</t>
  </si>
  <si>
    <t>(ARGAMASSA COMPATÍVEL COM A EXISTENTE DE CAL, AREIA E ADITIVO PARA FRISOS E ORNAMENTOS)</t>
  </si>
  <si>
    <t>REPARO DE TRINCAS RASAS ATÉ 5 MM DE LARGURA, NA MASSA</t>
  </si>
  <si>
    <t>M</t>
  </si>
  <si>
    <t>PREPARO DE BASE PARA SUPERFÍCIE METÁLICA COM FUNDO ANTIOXIDANTE</t>
  </si>
  <si>
    <t>PINTURA DE FACHADA</t>
  </si>
  <si>
    <t>VEDAÇÃO E IMPERMEABILIZAÇÃO DE FACHADA</t>
  </si>
  <si>
    <t>4.0</t>
  </si>
  <si>
    <t>5.0</t>
  </si>
  <si>
    <t>6.0</t>
  </si>
  <si>
    <t>VIDROS</t>
  </si>
  <si>
    <t>LIMPEZA E REMOÇÃO DE SUPERFÍCIE DETERIORADA COM JATEAMENTO (LIMPEZA DE INCRUSTRAÇÕES, INFESTAÇÕES BIOLÓGICAS DE MOFOS E VEGETAÇÕES, SALINIZAÇÃO)</t>
  </si>
  <si>
    <t>DEMOLIÇÃO DE ARGAMASSA IMPERMEÁVEL - ESPESSURA MÉDIA DE 30MM (REMOÇÃO DE ARGAMASSA COM IMPERABILIZAÇÃO DAS PLATIBANDAS)</t>
  </si>
  <si>
    <t>CALHA, RUFO, AFINS EM CHAPA GALVANIZADA Nº 26 - CORTE 0,50 M</t>
  </si>
  <si>
    <t>VIDRO LISO TRANSPARENTE DE 4 MM</t>
  </si>
  <si>
    <t>VIDRO FANTASIA MARTELADO 4MM</t>
  </si>
  <si>
    <t>ANTIOXIDANTE (NEUTRALIZADOR DE FERRUGEM)</t>
  </si>
  <si>
    <t>MASSA PARA VIDRO</t>
  </si>
  <si>
    <t>APLICAÇÃO HIDRORREPELENTE A BASE DE SILANO/SILOZANO INCOLOR E SEM BRILHO</t>
  </si>
  <si>
    <t>7.0</t>
  </si>
  <si>
    <t>ENTREGA</t>
  </si>
  <si>
    <t>UNIT</t>
  </si>
  <si>
    <t>TRATAMENTO DE ELEMENTOS METÁLICOS</t>
  </si>
  <si>
    <t>PINTURA DE ESQUADRIAS METÁLICAS</t>
  </si>
  <si>
    <t>8.0</t>
  </si>
  <si>
    <t>9.0</t>
  </si>
  <si>
    <t>PINTURA DE CONDUTORES METÁLICOS</t>
  </si>
  <si>
    <t>ESMALTE À BASE ÁGUA EM SUPERFÍCIE METÁLICA, INCLUSIVE PREPARO (REFERÊNCIA DE COR SEMELHANTE A PANTONE  424U)</t>
  </si>
  <si>
    <t>ESMALTE À BASE ÁGUA EM SUPERFÍCIE METÁLICA, INCLUSIVE PREPARO (REFERÊNCIA DE COR SEMELHANTE A PANTONE  4685U)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</si>
  <si>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</si>
  <si>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</si>
  <si>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</si>
  <si>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</si>
  <si>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</si>
  <si>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</si>
  <si>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</si>
  <si>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</si>
  <si>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</si>
  <si>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</si>
  <si>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</si>
  <si>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</si>
  <si>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</si>
  <si>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</si>
  <si>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</si>
  <si>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</si>
  <si>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</si>
  <si>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</si>
  <si>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</si>
  <si>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</si>
  <si>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</si>
  <si>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</si>
  <si>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</si>
  <si>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</si>
  <si>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</si>
  <si>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</si>
  <si>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</si>
  <si>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</si>
  <si>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</si>
  <si>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</si>
  <si>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</si>
  <si>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</si>
  <si>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</si>
  <si>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</si>
  <si>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</si>
  <si>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</si>
  <si>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</si>
  <si>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10.0</t>
  </si>
  <si>
    <t>5.1</t>
  </si>
  <si>
    <t>5.2</t>
  </si>
  <si>
    <t>6.1</t>
  </si>
  <si>
    <t>6.2</t>
  </si>
  <si>
    <t>7.1</t>
  </si>
  <si>
    <t>8.1</t>
  </si>
  <si>
    <t>9.1</t>
  </si>
  <si>
    <t>9.2</t>
  </si>
  <si>
    <t>9.3</t>
  </si>
  <si>
    <t>9.4</t>
  </si>
  <si>
    <t>10.1</t>
  </si>
  <si>
    <t>RELATÓRIO FINAL DETALHADO DE PROCEDIMENTOS REALIZADOS COM FOTOS DE PROCEDIMENTOS</t>
  </si>
  <si>
    <t>1.24</t>
  </si>
  <si>
    <t>FABRICAÇÃO DE ESCORAS DO TIPO PONTALETE, EM MADEIRA. AF_12/2015 (PROTEÇÕES)</t>
  </si>
  <si>
    <t>REPAROS EM REBOCO - ARGAMASSA DE CAL E AREIA 1:2 (PANOS LISOS)</t>
  </si>
  <si>
    <t>(PLATIBANDAS - ARGAMASSA COMPATÍVEL COM A EXISTENTE DE CAL, AREIA E ADITIVO PARA EMBOÇO)</t>
  </si>
  <si>
    <t>(PLATIBANDAS - ARGAMASSA COMPATÍVEL COM A EXISTENTE DE CAL, AREIA E ADITIVO PARA REBOCO)</t>
  </si>
  <si>
    <t>11.0</t>
  </si>
  <si>
    <t>ADMINISTRAÇÃO DE OBRA</t>
  </si>
  <si>
    <t>ENGENHEIRO DA OBRA</t>
  </si>
  <si>
    <t>H</t>
  </si>
  <si>
    <t>11.1</t>
  </si>
  <si>
    <t>11.2</t>
  </si>
  <si>
    <t>ENGENHEIRO/ ARQUITETO SENIOR</t>
  </si>
  <si>
    <t>TÉCNICO EM SEGURANÇA DO TRABALHO COM ENCARGOS COMPLEMENTARES</t>
  </si>
  <si>
    <t>11.3</t>
  </si>
  <si>
    <t>MESTRE DE OBRAS COM ENCARGOS COMPLEMENTARES</t>
  </si>
  <si>
    <t>11.4</t>
  </si>
  <si>
    <t>TAPUME MÓVEL PARA FECHAMENTO DE ÁREAS (PROTEÇÕES)</t>
  </si>
  <si>
    <t>LONA PLÁSTICA (PROTEÇÕES)</t>
  </si>
  <si>
    <t>LIMPEZA DE SUPERFÍCIES COM HIDROJATEAMENTO (LIMPEZA GERAL DE SUPERFÍCIES DE TODAS AS FACHADAS, INCLUSIVE ESCADA PRINCIPAL)</t>
  </si>
  <si>
    <t>IMPERMEABILIZAÇÃO DE SUPERFÍCIE COM MEMBRANA À BASE DE RESINA ACRÍLICA, 3 DEMÃOS. AF_06/2018 (PLATIBANDAS)</t>
  </si>
  <si>
    <t>LIMPEZA DE VIDROS EM GERAL, INCLUSIVE CAIXILHO</t>
  </si>
  <si>
    <t>20.11.2020</t>
  </si>
  <si>
    <t>EMISSÃO</t>
  </si>
  <si>
    <t>AU-DI</t>
  </si>
  <si>
    <t>DI</t>
  </si>
  <si>
    <t>R$ UNITÁRIO MATERIAL</t>
  </si>
  <si>
    <t>R$ UNITÁRIO MÃO DE OBRA</t>
  </si>
  <si>
    <t>% DO ITEM</t>
  </si>
  <si>
    <t>R$                   TOTAL MATERIAL</t>
  </si>
  <si>
    <t>R$                   TOTAL MÃO DE OBRA</t>
  </si>
  <si>
    <t xml:space="preserve">R$                   TOTAL 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</si>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</sst>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BEB89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85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1" fillId="3" borderId="0" xfId="5" applyFont="1" applyFill="1"/>
    <xf numFmtId="0" fontId="19" fillId="3" borderId="0" xfId="5" applyFont="1" applyFill="1" applyAlignment="1">
      <alignment horizontal="center"/>
    </xf>
    <xf numFmtId="0" fontId="20" fillId="3" borderId="0" xfId="5" applyFill="1"/>
    <xf numFmtId="0" fontId="19" fillId="3" borderId="0" xfId="5" applyFont="1" applyFill="1"/>
    <xf numFmtId="44" fontId="20" fillId="3" borderId="0" xfId="5" applyNumberFormat="1" applyFill="1"/>
    <xf numFmtId="0" fontId="19" fillId="3" borderId="14" xfId="5" applyFont="1" applyFill="1" applyBorder="1" applyAlignment="1" applyProtection="1">
      <alignment horizontal="center" vertical="center"/>
    </xf>
    <xf numFmtId="0" fontId="19" fillId="3" borderId="15" xfId="5" applyFont="1" applyFill="1" applyBorder="1" applyAlignment="1" applyProtection="1">
      <alignment horizontal="center" vertical="center"/>
    </xf>
    <xf numFmtId="0" fontId="19" fillId="3" borderId="16" xfId="5" applyFont="1" applyFill="1" applyBorder="1" applyAlignment="1" applyProtection="1">
      <alignment horizontal="center" vertical="center"/>
    </xf>
    <xf numFmtId="0" fontId="18" fillId="6" borderId="17" xfId="5" applyFont="1" applyFill="1" applyBorder="1" applyAlignment="1">
      <alignment horizontal="center" vertical="center" wrapText="1"/>
    </xf>
    <xf numFmtId="0" fontId="20" fillId="3" borderId="0" xfId="5" applyFill="1" applyAlignment="1">
      <alignment vertical="center"/>
    </xf>
    <xf numFmtId="0" fontId="20" fillId="3" borderId="18" xfId="5" applyFill="1" applyBorder="1" applyProtection="1"/>
    <xf numFmtId="167" fontId="20" fillId="3" borderId="19" xfId="5" applyNumberFormat="1" applyFill="1" applyBorder="1" applyProtection="1"/>
    <xf numFmtId="167" fontId="20" fillId="3" borderId="20" xfId="5" applyNumberFormat="1" applyFill="1" applyBorder="1" applyProtection="1"/>
    <xf numFmtId="167" fontId="20" fillId="6" borderId="21" xfId="5" applyNumberFormat="1" applyFill="1" applyBorder="1" applyProtection="1">
      <protection locked="0"/>
    </xf>
    <xf numFmtId="0" fontId="20" fillId="3" borderId="22" xfId="5" applyFill="1" applyBorder="1" applyProtection="1"/>
    <xf numFmtId="167" fontId="20" fillId="3" borderId="23" xfId="5" applyNumberFormat="1" applyFill="1" applyBorder="1" applyProtection="1"/>
    <xf numFmtId="167" fontId="20" fillId="3" borderId="3" xfId="5" applyNumberFormat="1" applyFill="1" applyBorder="1" applyProtection="1"/>
    <xf numFmtId="167" fontId="0" fillId="6" borderId="24" xfId="5" applyNumberFormat="1" applyFont="1" applyFill="1" applyBorder="1" applyProtection="1">
      <protection locked="0"/>
    </xf>
    <xf numFmtId="167" fontId="20" fillId="6" borderId="24" xfId="5" applyNumberFormat="1" applyFill="1" applyBorder="1" applyProtection="1">
      <protection locked="0"/>
    </xf>
    <xf numFmtId="0" fontId="19" fillId="3" borderId="22" xfId="5" applyFont="1" applyFill="1" applyBorder="1" applyProtection="1"/>
    <xf numFmtId="167" fontId="19" fillId="3" borderId="23" xfId="5" applyNumberFormat="1" applyFont="1" applyFill="1" applyBorder="1" applyProtection="1"/>
    <xf numFmtId="167" fontId="19" fillId="3" borderId="3" xfId="5" applyNumberFormat="1" applyFont="1" applyFill="1" applyBorder="1" applyProtection="1"/>
    <xf numFmtId="167" fontId="19" fillId="6" borderId="24" xfId="5" applyNumberFormat="1" applyFont="1" applyFill="1" applyBorder="1" applyProtection="1">
      <protection locked="0"/>
    </xf>
    <xf numFmtId="0" fontId="22" fillId="3" borderId="22" xfId="5" applyFont="1" applyFill="1" applyBorder="1" applyAlignment="1" applyProtection="1">
      <alignment wrapText="1"/>
    </xf>
    <xf numFmtId="167" fontId="20" fillId="3" borderId="23" xfId="5" applyNumberFormat="1" applyFill="1" applyBorder="1" applyAlignment="1" applyProtection="1">
      <alignment vertical="center"/>
    </xf>
    <xf numFmtId="167" fontId="20" fillId="3" borderId="3" xfId="5" applyNumberFormat="1" applyFill="1" applyBorder="1" applyAlignment="1" applyProtection="1">
      <alignment vertical="center"/>
    </xf>
    <xf numFmtId="167" fontId="20" fillId="6" borderId="24" xfId="5" applyNumberFormat="1" applyFill="1" applyBorder="1" applyAlignment="1" applyProtection="1">
      <alignment vertical="center"/>
      <protection locked="0"/>
    </xf>
    <xf numFmtId="0" fontId="22" fillId="3" borderId="25" xfId="5" applyFont="1" applyFill="1" applyBorder="1" applyProtection="1"/>
    <xf numFmtId="167" fontId="20" fillId="3" borderId="26" xfId="5" applyNumberFormat="1" applyFill="1" applyBorder="1" applyProtection="1"/>
    <xf numFmtId="167" fontId="20" fillId="3" borderId="13" xfId="5" applyNumberFormat="1" applyFill="1" applyBorder="1" applyProtection="1"/>
    <xf numFmtId="167" fontId="20" fillId="6" borderId="27" xfId="5" applyNumberFormat="1" applyFill="1" applyBorder="1" applyProtection="1">
      <protection locked="0"/>
    </xf>
    <xf numFmtId="0" fontId="19" fillId="3" borderId="25" xfId="5" applyFont="1" applyFill="1" applyBorder="1" applyProtection="1"/>
    <xf numFmtId="167" fontId="19" fillId="3" borderId="26" xfId="5" applyNumberFormat="1" applyFont="1" applyFill="1" applyBorder="1" applyProtection="1"/>
    <xf numFmtId="167" fontId="19" fillId="3" borderId="13" xfId="5" applyNumberFormat="1" applyFont="1" applyFill="1" applyBorder="1" applyProtection="1"/>
    <xf numFmtId="167" fontId="19" fillId="6" borderId="27" xfId="5" applyNumberFormat="1" applyFont="1" applyFill="1" applyBorder="1" applyProtection="1">
      <protection locked="0"/>
    </xf>
    <xf numFmtId="0" fontId="19" fillId="7" borderId="18" xfId="5" applyFont="1" applyFill="1" applyBorder="1" applyAlignment="1" applyProtection="1">
      <alignment horizontal="right"/>
    </xf>
    <xf numFmtId="2" fontId="19" fillId="7" borderId="19" xfId="5" applyNumberFormat="1" applyFont="1" applyFill="1" applyBorder="1" applyProtection="1"/>
    <xf numFmtId="2" fontId="19" fillId="7" borderId="20" xfId="5" applyNumberFormat="1" applyFont="1" applyFill="1" applyBorder="1" applyProtection="1"/>
    <xf numFmtId="167" fontId="19" fillId="6" borderId="27" xfId="5" applyNumberFormat="1" applyFont="1" applyFill="1" applyBorder="1" applyProtection="1"/>
    <xf numFmtId="0" fontId="19" fillId="3" borderId="28" xfId="5" applyFont="1" applyFill="1" applyBorder="1" applyAlignment="1" applyProtection="1">
      <alignment horizontal="right" vertical="center" wrapText="1"/>
    </xf>
    <xf numFmtId="0" fontId="20" fillId="3" borderId="29" xfId="5" applyFill="1" applyBorder="1" applyAlignment="1" applyProtection="1">
      <alignment vertical="center"/>
    </xf>
    <xf numFmtId="2" fontId="19" fillId="3" borderId="29" xfId="5" applyNumberFormat="1" applyFont="1" applyFill="1" applyBorder="1" applyAlignment="1" applyProtection="1">
      <alignment vertical="center"/>
    </xf>
    <xf numFmtId="168" fontId="20" fillId="3" borderId="30" xfId="5" applyNumberFormat="1" applyFill="1" applyBorder="1" applyAlignment="1">
      <alignment vertical="center"/>
    </xf>
    <xf numFmtId="0" fontId="19" fillId="3" borderId="0" xfId="5" applyFont="1" applyFill="1" applyBorder="1" applyAlignment="1">
      <alignment horizontal="right"/>
    </xf>
    <xf numFmtId="2" fontId="20" fillId="3" borderId="0" xfId="5" applyNumberFormat="1" applyFill="1" applyBorder="1"/>
    <xf numFmtId="0" fontId="20" fillId="3" borderId="0" xfId="5" applyFill="1" applyBorder="1"/>
    <xf numFmtId="0" fontId="19" fillId="3" borderId="28" xfId="5" applyFont="1" applyFill="1" applyBorder="1" applyAlignment="1">
      <alignment horizontal="center"/>
    </xf>
    <xf numFmtId="0" fontId="20" fillId="7" borderId="5" xfId="5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left"/>
    </xf>
    <xf numFmtId="0" fontId="19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16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Protection="1">
      <protection locked="0"/>
    </xf>
    <xf numFmtId="1" fontId="11" fillId="3" borderId="5" xfId="3" quotePrefix="1" applyNumberFormat="1" applyFont="1" applyFill="1" applyBorder="1" applyAlignment="1" applyProtection="1">
      <alignment horizontal="center" vertical="center"/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/>
      <protection locked="0"/>
    </xf>
    <xf numFmtId="164" fontId="24" fillId="8" borderId="5" xfId="3" applyNumberFormat="1" applyFont="1" applyFill="1" applyBorder="1" applyAlignment="1" applyProtection="1">
      <alignment horizontal="center" vertical="center"/>
      <protection locked="0"/>
    </xf>
    <xf numFmtId="164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164" fontId="26" fillId="3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10" fillId="3" borderId="0" xfId="4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1" fillId="0" borderId="6" xfId="8" applyFont="1" applyFill="1" applyBorder="1" applyAlignment="1" applyProtection="1">
      <alignment horizontal="center" vertical="center" wrapText="1"/>
      <protection locked="0"/>
    </xf>
    <xf numFmtId="0" fontId="24" fillId="8" borderId="6" xfId="3" applyFont="1" applyFill="1" applyBorder="1" applyAlignment="1" applyProtection="1">
      <alignment horizontal="center" vertical="center" wrapText="1"/>
      <protection locked="0"/>
    </xf>
    <xf numFmtId="164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3" applyFont="1" applyFill="1" applyBorder="1" applyAlignment="1" applyProtection="1">
      <alignment horizontal="center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3" quotePrefix="1" applyNumberFormat="1" applyFont="1" applyFill="1" applyBorder="1" applyAlignment="1" applyProtection="1">
      <alignment horizontal="center" vertical="center"/>
      <protection locked="0"/>
    </xf>
    <xf numFmtId="164" fontId="11" fillId="0" borderId="5" xfId="3" applyNumberFormat="1" applyFont="1" applyFill="1" applyBorder="1" applyAlignment="1" applyProtection="1">
      <alignment horizontal="center" vertical="center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10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Protection="1">
      <protection locked="0"/>
    </xf>
    <xf numFmtId="0" fontId="32" fillId="11" borderId="5" xfId="0" applyFont="1" applyFill="1" applyBorder="1" applyAlignment="1">
      <alignment horizontal="center" vertical="top" wrapText="1"/>
    </xf>
    <xf numFmtId="0" fontId="32" fillId="11" borderId="3" xfId="0" applyFont="1" applyFill="1" applyBorder="1" applyAlignment="1">
      <alignment horizontal="center" vertical="top" wrapText="1"/>
    </xf>
    <xf numFmtId="49" fontId="17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7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7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7" fillId="0" borderId="4" xfId="3" applyNumberFormat="1" applyFont="1" applyFill="1" applyBorder="1" applyAlignment="1" applyProtection="1">
      <alignment horizontal="left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3" fillId="0" borderId="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9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31" fillId="0" borderId="7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3" fillId="0" borderId="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5" fillId="0" borderId="7" xfId="4" applyFont="1" applyFill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7" fillId="3" borderId="3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center" vertical="center"/>
    </xf>
    <xf numFmtId="14" fontId="8" fillId="0" borderId="11" xfId="2" applyNumberFormat="1" applyFont="1" applyFill="1" applyBorder="1" applyAlignment="1">
      <alignment horizontal="center" vertical="center"/>
    </xf>
    <xf numFmtId="14" fontId="8" fillId="0" borderId="1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49" fontId="17" fillId="0" borderId="6" xfId="3" applyNumberFormat="1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>
      <alignment horizontal="left" vertical="center" wrapText="1"/>
    </xf>
    <xf numFmtId="49" fontId="17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4" xfId="3" applyNumberFormat="1" applyFont="1" applyFill="1" applyBorder="1" applyAlignment="1" applyProtection="1">
      <alignment horizontal="left" vertical="center" wrapText="1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11" xfId="2" applyFont="1" applyFill="1" applyBorder="1" applyAlignment="1" applyProtection="1">
      <alignment horizontal="center" vertical="center"/>
      <protection locked="0"/>
    </xf>
    <xf numFmtId="0" fontId="10" fillId="3" borderId="8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0" fontId="24" fillId="9" borderId="12" xfId="3" applyFont="1" applyFill="1" applyBorder="1" applyAlignment="1" applyProtection="1">
      <alignment horizontal="center" vertical="center" wrapText="1"/>
      <protection locked="0"/>
    </xf>
    <xf numFmtId="0" fontId="24" fillId="9" borderId="33" xfId="3" applyFont="1" applyFill="1" applyBorder="1" applyAlignment="1" applyProtection="1">
      <alignment horizontal="center" vertical="center" wrapText="1"/>
      <protection locked="0"/>
    </xf>
    <xf numFmtId="0" fontId="24" fillId="9" borderId="32" xfId="3" applyFont="1" applyFill="1" applyBorder="1" applyAlignment="1" applyProtection="1">
      <alignment horizontal="center" vertical="center" wrapText="1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43" fontId="24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24" fillId="9" borderId="5" xfId="3" applyFont="1" applyFill="1" applyBorder="1" applyAlignment="1" applyProtection="1">
      <alignment horizontal="center" vertical="center" wrapText="1"/>
      <protection locked="0"/>
    </xf>
    <xf numFmtId="0" fontId="28" fillId="8" borderId="3" xfId="0" applyFont="1" applyFill="1" applyBorder="1" applyAlignment="1" applyProtection="1">
      <alignment horizontal="right" vertical="center"/>
      <protection locked="0"/>
    </xf>
    <xf numFmtId="49" fontId="16" fillId="10" borderId="6" xfId="3" applyNumberFormat="1" applyFont="1" applyFill="1" applyBorder="1" applyAlignment="1" applyProtection="1">
      <alignment horizontal="left" vertical="top" wrapText="1"/>
      <protection locked="0"/>
    </xf>
    <xf numFmtId="49" fontId="16" fillId="10" borderId="3" xfId="3" applyNumberFormat="1" applyFont="1" applyFill="1" applyBorder="1" applyAlignment="1" applyProtection="1">
      <alignment horizontal="left" vertical="top" wrapText="1"/>
      <protection locked="0"/>
    </xf>
    <xf numFmtId="49" fontId="16" fillId="10" borderId="4" xfId="3" applyNumberFormat="1" applyFont="1" applyFill="1" applyBorder="1" applyAlignment="1" applyProtection="1">
      <alignment horizontal="left" vertical="top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0" fontId="22" fillId="3" borderId="0" xfId="5" applyFont="1" applyFill="1" applyAlignment="1">
      <alignment horizontal="left" wrapText="1"/>
    </xf>
    <xf numFmtId="0" fontId="19" fillId="3" borderId="13" xfId="5" applyFont="1" applyFill="1" applyBorder="1" applyAlignment="1">
      <alignment horizontal="left" vertical="center" wrapText="1"/>
    </xf>
    <xf numFmtId="169" fontId="23" fillId="3" borderId="0" xfId="6" applyFill="1" applyBorder="1" applyAlignment="1">
      <alignment horizontal="center"/>
    </xf>
    <xf numFmtId="170" fontId="19" fillId="6" borderId="31" xfId="5" applyNumberFormat="1" applyFont="1" applyFill="1" applyBorder="1" applyAlignment="1">
      <alignment horizontal="center"/>
    </xf>
    <xf numFmtId="170" fontId="19" fillId="6" borderId="17" xfId="5" applyNumberFormat="1" applyFont="1" applyFill="1" applyBorder="1" applyAlignment="1">
      <alignment horizontal="center"/>
    </xf>
    <xf numFmtId="0" fontId="22" fillId="3" borderId="0" xfId="5" applyFont="1" applyFill="1" applyAlignment="1">
      <alignment horizontal="left" vertical="center" wrapText="1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71" fontId="28" fillId="8" borderId="3" xfId="0" applyNumberFormat="1" applyFont="1" applyFill="1" applyBorder="1" applyAlignment="1" applyProtection="1">
      <alignment vertical="center"/>
      <protection locked="0"/>
    </xf>
    <xf numFmtId="0" fontId="12" fillId="2" borderId="2" xfId="3" applyFont="1" applyFill="1" applyBorder="1" applyAlignment="1" applyProtection="1">
      <alignment horizontal="center" vertical="center"/>
      <protection locked="0"/>
    </xf>
    <xf numFmtId="0" fontId="12" fillId="2" borderId="7" xfId="3" applyFont="1" applyFill="1" applyBorder="1" applyAlignment="1" applyProtection="1">
      <alignment horizontal="center" vertical="center"/>
      <protection locked="0"/>
    </xf>
    <xf numFmtId="0" fontId="12" fillId="2" borderId="1" xfId="3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16" fillId="0" borderId="8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25" fillId="2" borderId="0" xfId="3" applyFont="1" applyFill="1" applyAlignment="1">
      <alignment horizontal="center" vertical="center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9" fontId="28" fillId="8" borderId="5" xfId="11" applyFont="1" applyFill="1" applyBorder="1" applyAlignment="1" applyProtection="1">
      <alignment horizontal="center" vertical="center" wrapText="1"/>
      <protection locked="0"/>
    </xf>
    <xf numFmtId="164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164" fontId="28" fillId="8" borderId="3" xfId="0" applyNumberFormat="1" applyFont="1" applyFill="1" applyBorder="1" applyAlignment="1" applyProtection="1">
      <alignment horizontal="center" vertical="center"/>
      <protection locked="0"/>
    </xf>
  </cellXfs>
  <cellStyles count="21">
    <cellStyle name="Moeda 4" xfId="6" xr:uid="{00000000-0005-0000-0000-000000000000}"/>
    <cellStyle name="Normal" xfId="0" builtinId="0"/>
    <cellStyle name="Normal 2" xfId="3" xr:uid="{00000000-0005-0000-0000-000002000000}"/>
    <cellStyle name="Normal 2 2" xfId="16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7" xr:uid="{00000000-0005-0000-0000-000007000000}"/>
    <cellStyle name="Normal 4" xfId="1" xr:uid="{00000000-0005-0000-0000-000008000000}"/>
    <cellStyle name="Normal 4 3 6" xfId="5" xr:uid="{00000000-0005-0000-0000-000009000000}"/>
    <cellStyle name="Normal 5" xfId="14" xr:uid="{00000000-0005-0000-0000-00000A000000}"/>
    <cellStyle name="Normal_Plan1" xfId="10" xr:uid="{00000000-0005-0000-0000-00000B000000}"/>
    <cellStyle name="Porcentagem" xfId="11" builtinId="5"/>
    <cellStyle name="Vírgula 2" xfId="7" xr:uid="{00000000-0005-0000-0000-00000D000000}"/>
    <cellStyle name="Vírgula 2 2" xfId="9" xr:uid="{00000000-0005-0000-0000-00000E000000}"/>
    <cellStyle name="Vírgula 2 2 2" xfId="13" xr:uid="{00000000-0005-0000-0000-00000F000000}"/>
    <cellStyle name="Vírgula 2 2 3" xfId="20" xr:uid="{00000000-0005-0000-0000-000010000000}"/>
    <cellStyle name="Vírgula 2 3" xfId="12" xr:uid="{00000000-0005-0000-0000-000011000000}"/>
    <cellStyle name="Vírgula 2 4" xfId="18" xr:uid="{00000000-0005-0000-0000-000012000000}"/>
    <cellStyle name="Vírgula 2 5" xfId="19" xr:uid="{00000000-0005-0000-0000-000013000000}"/>
    <cellStyle name="Vírgula 3" xfId="15" xr:uid="{00000000-0005-0000-0000-000014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100445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398318</xdr:colOff>
      <xdr:row>1</xdr:row>
      <xdr:rowOff>62874</xdr:rowOff>
    </xdr:from>
    <xdr:to>
      <xdr:col>1</xdr:col>
      <xdr:colOff>1731817</xdr:colOff>
      <xdr:row>9</xdr:row>
      <xdr:rowOff>142206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8" y="253374"/>
          <a:ext cx="2476499" cy="1603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>16 - EQUIPAMENTOS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>16 - EQUIPAMENTOS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>16 - EQUIPAMENTOS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/>
      <sheetData sheetId="1">
        <row r="1">
          <cell r="F1" t="str">
            <v>BARRO ALTO PROJECT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0.8137000000000002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>Operador de Escavadeira CAT 320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4.8888888888888884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>Mestre de obras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93.214285714285694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2.6363636363636358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2.6363636363636358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>Bloco de conc 19x19x39</v>
          </cell>
          <cell r="B13" t="str">
            <v>m2</v>
          </cell>
          <cell r="C13">
            <v>42.9</v>
          </cell>
          <cell r="D13">
            <v>20.45</v>
          </cell>
          <cell r="F13">
            <v>63.35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44.38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>Coluna de concreto para pórtico 230kV de barramento superior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>Execução de gabarito para locação da obra por piquetes de madeira e arame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>Guia pre fabricada e sarjeta padrão prefeitura ao longo dos pateos de acesso criados no projeto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78.739999999999981</v>
          </cell>
          <cell r="F57">
            <v>78.739999999999981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>Lastro de conc (contrapiso)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>Piso ceramico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22.494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79.09999999999998</v>
          </cell>
          <cell r="F75">
            <v>79.09999999999998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79.09999999999998</v>
          </cell>
          <cell r="F76">
            <v>79.09999999999998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>Tampa em ferro fundido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>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>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78.739999999999981</v>
          </cell>
          <cell r="F132">
            <v>78.739999999999981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"/>
  <sheetViews>
    <sheetView view="pageBreakPreview" topLeftCell="A25" zoomScale="110" zoomScaleNormal="100" zoomScaleSheetLayoutView="100" workbookViewId="0">
      <selection activeCell="U19" sqref="U19"/>
    </sheetView>
  </sheetViews>
  <sheetFormatPr defaultColWidth="2.7109375" defaultRowHeight="12.75" customHeight="1" x14ac:dyDescent="0.25"/>
  <cols>
    <col min="27" max="27" width="3.5703125" customWidth="1"/>
    <col min="34" max="34" width="4.42578125" customWidth="1"/>
  </cols>
  <sheetData>
    <row r="1" spans="1:34" ht="10.5" customHeight="1" x14ac:dyDescent="0.25">
      <c r="A1" s="191"/>
      <c r="B1" s="192"/>
      <c r="C1" s="192"/>
      <c r="D1" s="192"/>
      <c r="E1" s="192"/>
      <c r="F1" s="192"/>
      <c r="G1" s="193"/>
      <c r="H1" s="164" t="s">
        <v>83</v>
      </c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6"/>
      <c r="AB1" s="188" t="s">
        <v>0</v>
      </c>
      <c r="AC1" s="189"/>
      <c r="AD1" s="189"/>
      <c r="AE1" s="189"/>
      <c r="AF1" s="189"/>
      <c r="AG1" s="189"/>
      <c r="AH1" s="190"/>
    </row>
    <row r="2" spans="1:34" ht="10.5" customHeight="1" x14ac:dyDescent="0.25">
      <c r="A2" s="194"/>
      <c r="B2" s="195"/>
      <c r="C2" s="195"/>
      <c r="D2" s="195"/>
      <c r="E2" s="195"/>
      <c r="F2" s="195"/>
      <c r="G2" s="196"/>
      <c r="H2" s="167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9"/>
      <c r="AB2" s="141"/>
      <c r="AC2" s="142"/>
      <c r="AD2" s="142"/>
      <c r="AE2" s="142"/>
      <c r="AF2" s="142"/>
      <c r="AG2" s="142"/>
      <c r="AH2" s="143"/>
    </row>
    <row r="3" spans="1:34" ht="10.5" customHeight="1" x14ac:dyDescent="0.25">
      <c r="A3" s="194"/>
      <c r="B3" s="195"/>
      <c r="C3" s="195"/>
      <c r="D3" s="195"/>
      <c r="E3" s="195"/>
      <c r="F3" s="195"/>
      <c r="G3" s="196"/>
      <c r="H3" s="144" t="s">
        <v>1</v>
      </c>
      <c r="I3" s="145"/>
      <c r="J3" s="146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7" t="s">
        <v>2</v>
      </c>
      <c r="X3" s="145"/>
      <c r="Y3" s="145"/>
      <c r="Z3" s="145"/>
      <c r="AA3" s="148"/>
      <c r="AB3" s="141"/>
      <c r="AC3" s="149"/>
      <c r="AD3" s="150" t="s">
        <v>3</v>
      </c>
      <c r="AE3" s="142"/>
      <c r="AF3" s="142"/>
      <c r="AG3" s="142"/>
      <c r="AH3" s="143"/>
    </row>
    <row r="4" spans="1:34" ht="10.5" customHeight="1" x14ac:dyDescent="0.25">
      <c r="A4" s="194"/>
      <c r="B4" s="195"/>
      <c r="C4" s="195"/>
      <c r="D4" s="195"/>
      <c r="E4" s="195"/>
      <c r="F4" s="195"/>
      <c r="G4" s="196"/>
      <c r="H4" s="170" t="s">
        <v>95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  <c r="W4" s="173"/>
      <c r="X4" s="174"/>
      <c r="Y4" s="174"/>
      <c r="Z4" s="174"/>
      <c r="AA4" s="175"/>
      <c r="AB4" s="141"/>
      <c r="AC4" s="149"/>
      <c r="AD4" s="150" t="s">
        <v>4</v>
      </c>
      <c r="AE4" s="142"/>
      <c r="AF4" s="142"/>
      <c r="AG4" s="142"/>
      <c r="AH4" s="143"/>
    </row>
    <row r="5" spans="1:34" ht="10.5" customHeight="1" x14ac:dyDescent="0.25">
      <c r="A5" s="194"/>
      <c r="B5" s="195"/>
      <c r="C5" s="195"/>
      <c r="D5" s="195"/>
      <c r="E5" s="195"/>
      <c r="F5" s="195"/>
      <c r="G5" s="196"/>
      <c r="H5" s="144" t="s">
        <v>84</v>
      </c>
      <c r="I5" s="145"/>
      <c r="J5" s="145"/>
      <c r="K5" s="145"/>
      <c r="L5" s="148"/>
      <c r="M5" s="147" t="s">
        <v>85</v>
      </c>
      <c r="N5" s="145"/>
      <c r="O5" s="145"/>
      <c r="P5" s="145"/>
      <c r="Q5" s="148"/>
      <c r="R5" s="147" t="s">
        <v>86</v>
      </c>
      <c r="S5" s="145"/>
      <c r="T5" s="145"/>
      <c r="U5" s="145"/>
      <c r="V5" s="148"/>
      <c r="W5" s="147" t="s">
        <v>87</v>
      </c>
      <c r="X5" s="145"/>
      <c r="Y5" s="145"/>
      <c r="Z5" s="145"/>
      <c r="AA5" s="148"/>
      <c r="AB5" s="141"/>
      <c r="AC5" s="149"/>
      <c r="AD5" s="150" t="s">
        <v>5</v>
      </c>
      <c r="AE5" s="142"/>
      <c r="AF5" s="142"/>
      <c r="AG5" s="142"/>
      <c r="AH5" s="143"/>
    </row>
    <row r="6" spans="1:34" ht="10.5" customHeight="1" x14ac:dyDescent="0.25">
      <c r="A6" s="194"/>
      <c r="B6" s="195"/>
      <c r="C6" s="195"/>
      <c r="D6" s="195"/>
      <c r="E6" s="195"/>
      <c r="F6" s="195"/>
      <c r="G6" s="196"/>
      <c r="H6" s="170" t="s">
        <v>93</v>
      </c>
      <c r="I6" s="171"/>
      <c r="J6" s="171"/>
      <c r="K6" s="171"/>
      <c r="L6" s="172"/>
      <c r="M6" s="170" t="s">
        <v>96</v>
      </c>
      <c r="N6" s="171"/>
      <c r="O6" s="171"/>
      <c r="P6" s="171"/>
      <c r="Q6" s="172"/>
      <c r="R6" s="170" t="s">
        <v>240</v>
      </c>
      <c r="S6" s="171"/>
      <c r="T6" s="171"/>
      <c r="U6" s="171"/>
      <c r="V6" s="172"/>
      <c r="W6" s="182"/>
      <c r="X6" s="183"/>
      <c r="Y6" s="183"/>
      <c r="Z6" s="183"/>
      <c r="AA6" s="184"/>
      <c r="AB6" s="141"/>
      <c r="AC6" s="149" t="s">
        <v>91</v>
      </c>
      <c r="AD6" s="150" t="s">
        <v>6</v>
      </c>
      <c r="AE6" s="142"/>
      <c r="AF6" s="142"/>
      <c r="AG6" s="142"/>
      <c r="AH6" s="143"/>
    </row>
    <row r="7" spans="1:34" ht="10.5" customHeight="1" x14ac:dyDescent="0.25">
      <c r="A7" s="194"/>
      <c r="B7" s="195"/>
      <c r="C7" s="195"/>
      <c r="D7" s="195"/>
      <c r="E7" s="195"/>
      <c r="F7" s="195"/>
      <c r="G7" s="197"/>
      <c r="H7" s="151" t="s">
        <v>64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7" t="s">
        <v>8</v>
      </c>
      <c r="X7" s="145"/>
      <c r="Y7" s="145"/>
      <c r="Z7" s="147" t="s">
        <v>9</v>
      </c>
      <c r="AA7" s="148"/>
      <c r="AB7" s="142"/>
      <c r="AC7" s="149"/>
      <c r="AD7" s="150" t="s">
        <v>10</v>
      </c>
      <c r="AE7" s="142"/>
      <c r="AF7" s="142"/>
      <c r="AG7" s="142"/>
      <c r="AH7" s="143"/>
    </row>
    <row r="8" spans="1:34" ht="10.5" customHeight="1" x14ac:dyDescent="0.25">
      <c r="A8" s="194"/>
      <c r="B8" s="195"/>
      <c r="C8" s="195"/>
      <c r="D8" s="195"/>
      <c r="E8" s="195"/>
      <c r="F8" s="195"/>
      <c r="G8" s="196"/>
      <c r="H8" s="170" t="s">
        <v>94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185" t="s">
        <v>237</v>
      </c>
      <c r="X8" s="186"/>
      <c r="Y8" s="187"/>
      <c r="Z8" s="170">
        <v>0</v>
      </c>
      <c r="AA8" s="172"/>
      <c r="AB8" s="142"/>
      <c r="AC8" s="152"/>
      <c r="AD8" s="150"/>
      <c r="AE8" s="142"/>
      <c r="AF8" s="142"/>
      <c r="AG8" s="142"/>
      <c r="AH8" s="143"/>
    </row>
    <row r="9" spans="1:34" ht="10.5" customHeight="1" x14ac:dyDescent="0.25">
      <c r="A9" s="194"/>
      <c r="B9" s="195"/>
      <c r="C9" s="195"/>
      <c r="D9" s="195"/>
      <c r="E9" s="195"/>
      <c r="F9" s="195"/>
      <c r="G9" s="196"/>
      <c r="H9" s="153" t="s">
        <v>11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  <c r="AB9" s="142"/>
      <c r="AC9" s="142"/>
      <c r="AD9" s="142"/>
      <c r="AE9" s="142"/>
      <c r="AF9" s="142"/>
      <c r="AG9" s="142"/>
      <c r="AH9" s="143"/>
    </row>
    <row r="10" spans="1:34" ht="10.5" customHeight="1" x14ac:dyDescent="0.25">
      <c r="A10" s="194"/>
      <c r="B10" s="195"/>
      <c r="C10" s="195"/>
      <c r="D10" s="195"/>
      <c r="E10" s="195"/>
      <c r="F10" s="195"/>
      <c r="G10" s="196"/>
      <c r="H10" s="201" t="s">
        <v>92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3"/>
      <c r="AB10" s="141"/>
      <c r="AC10" s="142"/>
      <c r="AD10" s="142"/>
      <c r="AE10" s="142"/>
      <c r="AF10" s="142"/>
      <c r="AG10" s="142"/>
      <c r="AH10" s="143"/>
    </row>
    <row r="11" spans="1:34" ht="10.5" customHeight="1" x14ac:dyDescent="0.25">
      <c r="A11" s="194"/>
      <c r="B11" s="195"/>
      <c r="C11" s="195"/>
      <c r="D11" s="195"/>
      <c r="E11" s="195"/>
      <c r="F11" s="195"/>
      <c r="G11" s="196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/>
      <c r="AB11" s="156"/>
      <c r="AC11" s="157"/>
      <c r="AD11" s="157"/>
      <c r="AE11" s="157"/>
      <c r="AF11" s="157"/>
      <c r="AG11" s="157"/>
      <c r="AH11" s="158"/>
    </row>
    <row r="12" spans="1:34" s="100" customFormat="1" ht="10.5" customHeight="1" x14ac:dyDescent="0.25">
      <c r="A12" s="194"/>
      <c r="B12" s="195"/>
      <c r="C12" s="195"/>
      <c r="D12" s="195"/>
      <c r="E12" s="195"/>
      <c r="F12" s="195"/>
      <c r="G12" s="196"/>
      <c r="H12" s="2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3"/>
      <c r="AB12" s="156"/>
      <c r="AC12" s="157"/>
      <c r="AD12" s="157"/>
      <c r="AE12" s="157"/>
      <c r="AF12" s="157"/>
      <c r="AG12" s="157"/>
      <c r="AH12" s="158"/>
    </row>
    <row r="13" spans="1:34" ht="12.75" customHeight="1" x14ac:dyDescent="0.25">
      <c r="A13" s="198"/>
      <c r="B13" s="199"/>
      <c r="C13" s="199"/>
      <c r="D13" s="199"/>
      <c r="E13" s="199"/>
      <c r="F13" s="199"/>
      <c r="G13" s="200"/>
      <c r="H13" s="204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6"/>
      <c r="AB13" s="159"/>
      <c r="AC13" s="160"/>
      <c r="AD13" s="160"/>
      <c r="AE13" s="160"/>
      <c r="AF13" s="160"/>
      <c r="AG13" s="160"/>
      <c r="AH13" s="161"/>
    </row>
    <row r="14" spans="1:34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</row>
    <row r="15" spans="1:34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4" ht="12.75" customHeight="1" x14ac:dyDescent="0.25">
      <c r="A16" s="4"/>
      <c r="B16" s="2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80"/>
    </row>
    <row r="17" spans="1:34" ht="12.75" customHeight="1" x14ac:dyDescent="0.25">
      <c r="A17" s="4"/>
      <c r="B17" s="2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80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6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6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ht="12.75" customHeight="1" x14ac:dyDescent="0.25">
      <c r="A33" s="4"/>
      <c r="B33" s="2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1"/>
      <c r="AC33" s="1"/>
      <c r="AD33" s="1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1"/>
      <c r="AF34" s="1"/>
      <c r="AG34" s="1"/>
      <c r="AH34" s="5"/>
    </row>
    <row r="35" spans="1:34" ht="12.75" customHeight="1" x14ac:dyDescent="0.25">
      <c r="A35" s="6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6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1"/>
      <c r="AD37" s="1"/>
      <c r="AE37" s="1"/>
      <c r="AF37" s="1"/>
      <c r="AG37" s="1"/>
      <c r="AH37" s="5"/>
    </row>
    <row r="38" spans="1:34" ht="12.75" customHeight="1" x14ac:dyDescent="0.25">
      <c r="A38" s="4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1"/>
      <c r="Q38" s="1"/>
      <c r="R38" s="1"/>
      <c r="S38" s="2"/>
      <c r="T38" s="2"/>
      <c r="U38" s="2"/>
      <c r="V38" s="1"/>
      <c r="W38" s="1"/>
      <c r="X38" s="2"/>
      <c r="Y38" s="2"/>
      <c r="Z38" s="1"/>
      <c r="AA38" s="2"/>
      <c r="AB38" s="1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1"/>
      <c r="AA40" s="2"/>
      <c r="AB40" s="1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1"/>
      <c r="AC41" s="1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6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162">
        <v>0</v>
      </c>
      <c r="C57" s="181"/>
      <c r="D57" s="163"/>
      <c r="E57" s="207" t="s">
        <v>237</v>
      </c>
      <c r="F57" s="207"/>
      <c r="G57" s="207"/>
      <c r="H57" s="176" t="s">
        <v>238</v>
      </c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8"/>
      <c r="AB57" s="162" t="s">
        <v>239</v>
      </c>
      <c r="AC57" s="163"/>
      <c r="AD57" s="162" t="s">
        <v>239</v>
      </c>
      <c r="AE57" s="163"/>
      <c r="AF57" s="162"/>
      <c r="AG57" s="163"/>
      <c r="AH57" s="5"/>
    </row>
    <row r="58" spans="1:34" ht="12.75" customHeight="1" x14ac:dyDescent="0.25">
      <c r="A58" s="6"/>
      <c r="B58" s="162"/>
      <c r="C58" s="181"/>
      <c r="D58" s="163"/>
      <c r="E58" s="207"/>
      <c r="F58" s="207"/>
      <c r="G58" s="207"/>
      <c r="H58" s="176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8"/>
      <c r="AB58" s="162"/>
      <c r="AC58" s="163"/>
      <c r="AD58" s="162"/>
      <c r="AE58" s="163"/>
      <c r="AF58" s="162"/>
      <c r="AG58" s="163"/>
      <c r="AH58" s="5"/>
    </row>
    <row r="59" spans="1:34" ht="12.75" customHeight="1" x14ac:dyDescent="0.25">
      <c r="A59" s="6"/>
      <c r="B59" s="162"/>
      <c r="C59" s="181"/>
      <c r="D59" s="163"/>
      <c r="E59" s="207"/>
      <c r="F59" s="207"/>
      <c r="G59" s="207"/>
      <c r="H59" s="176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8"/>
      <c r="AB59" s="162"/>
      <c r="AC59" s="163"/>
      <c r="AD59" s="162"/>
      <c r="AE59" s="163"/>
      <c r="AF59" s="162"/>
      <c r="AG59" s="163"/>
      <c r="AH59" s="5"/>
    </row>
    <row r="60" spans="1:34" ht="12.75" customHeight="1" x14ac:dyDescent="0.25">
      <c r="A60" s="6"/>
      <c r="B60" s="162"/>
      <c r="C60" s="181"/>
      <c r="D60" s="163"/>
      <c r="E60" s="207"/>
      <c r="F60" s="207"/>
      <c r="G60" s="207"/>
      <c r="H60" s="176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8"/>
      <c r="AB60" s="162"/>
      <c r="AC60" s="163"/>
      <c r="AD60" s="162"/>
      <c r="AE60" s="163"/>
      <c r="AF60" s="162"/>
      <c r="AG60" s="163"/>
      <c r="AH60" s="5"/>
    </row>
    <row r="61" spans="1:34" ht="12.75" customHeight="1" x14ac:dyDescent="0.25">
      <c r="A61" s="6"/>
      <c r="B61" s="162"/>
      <c r="C61" s="181"/>
      <c r="D61" s="163"/>
      <c r="E61" s="211"/>
      <c r="F61" s="212"/>
      <c r="G61" s="212"/>
      <c r="H61" s="176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8"/>
      <c r="AB61" s="162"/>
      <c r="AC61" s="163"/>
      <c r="AD61" s="162"/>
      <c r="AE61" s="163"/>
      <c r="AF61" s="162"/>
      <c r="AG61" s="163"/>
      <c r="AH61" s="5"/>
    </row>
    <row r="62" spans="1:34" ht="12.75" customHeight="1" x14ac:dyDescent="0.25">
      <c r="A62" s="6"/>
      <c r="B62" s="162"/>
      <c r="C62" s="181"/>
      <c r="D62" s="163"/>
      <c r="E62" s="211"/>
      <c r="F62" s="212"/>
      <c r="G62" s="212"/>
      <c r="H62" s="176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8"/>
      <c r="AB62" s="162"/>
      <c r="AC62" s="163"/>
      <c r="AD62" s="162"/>
      <c r="AE62" s="163"/>
      <c r="AF62" s="162"/>
      <c r="AG62" s="163"/>
      <c r="AH62" s="5"/>
    </row>
    <row r="63" spans="1:34" ht="12.75" customHeight="1" x14ac:dyDescent="0.25">
      <c r="A63" s="7"/>
      <c r="B63" s="208" t="s">
        <v>12</v>
      </c>
      <c r="C63" s="209"/>
      <c r="D63" s="210"/>
      <c r="E63" s="213" t="s">
        <v>67</v>
      </c>
      <c r="F63" s="213"/>
      <c r="G63" s="213"/>
      <c r="H63" s="214" t="s">
        <v>13</v>
      </c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6"/>
      <c r="AB63" s="208" t="s">
        <v>14</v>
      </c>
      <c r="AC63" s="210"/>
      <c r="AD63" s="208" t="s">
        <v>15</v>
      </c>
      <c r="AE63" s="210"/>
      <c r="AF63" s="208" t="s">
        <v>16</v>
      </c>
      <c r="AG63" s="210"/>
      <c r="AH63" s="8"/>
    </row>
    <row r="64" spans="1:34" ht="12.75" customHeight="1" x14ac:dyDescent="0.25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</row>
    <row r="138" spans="4:20" ht="12.75" customHeight="1" x14ac:dyDescent="0.25"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</row>
    <row r="139" spans="4:20" ht="12.75" customHeight="1" x14ac:dyDescent="0.25"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</row>
    <row r="140" spans="4:20" ht="12.75" customHeight="1" x14ac:dyDescent="0.25"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4:20" ht="12.75" customHeight="1" x14ac:dyDescent="0.25"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</row>
    <row r="142" spans="4:20" ht="12.75" customHeight="1" x14ac:dyDescent="0.25"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</row>
  </sheetData>
  <customSheetViews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6"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AF58:AG58"/>
    <mergeCell ref="B59:D59"/>
    <mergeCell ref="M6:Q6"/>
    <mergeCell ref="R6:V6"/>
    <mergeCell ref="AD59:AE59"/>
    <mergeCell ref="H10:AA13"/>
    <mergeCell ref="E57:G57"/>
    <mergeCell ref="AF57:AG57"/>
    <mergeCell ref="H1:AA2"/>
    <mergeCell ref="H4:V4"/>
    <mergeCell ref="W4:AA4"/>
    <mergeCell ref="AB57:AC57"/>
    <mergeCell ref="H57:AA57"/>
    <mergeCell ref="C16:AH17"/>
    <mergeCell ref="B57:D57"/>
    <mergeCell ref="AD57:AE57"/>
    <mergeCell ref="W6:AA6"/>
    <mergeCell ref="H8:V8"/>
    <mergeCell ref="W8:Y8"/>
    <mergeCell ref="Z8:AA8"/>
    <mergeCell ref="AB1:AH1"/>
    <mergeCell ref="A1:G13"/>
    <mergeCell ref="H6:L6"/>
  </mergeCells>
  <pageMargins left="0.59055118110236227" right="0.39370078740157483" top="0.59055118110236227" bottom="0.19685039370078741" header="1.1417322834645669" footer="0.23622047244094491"/>
  <pageSetup paperSize="9" scale="97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D91"/>
  <sheetViews>
    <sheetView showGridLines="0" tabSelected="1" view="pageBreakPreview" topLeftCell="A4" zoomScale="55" zoomScaleNormal="55" zoomScaleSheetLayoutView="55" workbookViewId="0">
      <selection activeCell="H20" sqref="H20"/>
    </sheetView>
  </sheetViews>
  <sheetFormatPr defaultColWidth="6.7109375" defaultRowHeight="18" customHeight="1" outlineLevelRow="1" x14ac:dyDescent="0.25"/>
  <cols>
    <col min="1" max="1" width="17.140625" style="79" customWidth="1"/>
    <col min="2" max="2" width="47.7109375" style="79" customWidth="1"/>
    <col min="3" max="3" width="55.28515625" style="79" customWidth="1"/>
    <col min="4" max="4" width="20.85546875" style="79" customWidth="1"/>
    <col min="5" max="5" width="16.7109375" style="79" customWidth="1"/>
    <col min="6" max="6" width="16.7109375" style="96" customWidth="1"/>
    <col min="7" max="10" width="18.7109375" style="283" customWidth="1"/>
    <col min="11" max="11" width="20.42578125" style="283" bestFit="1" customWidth="1"/>
    <col min="12" max="12" width="20.140625" style="283" bestFit="1" customWidth="1"/>
    <col min="13" max="13" width="9.7109375" style="79" customWidth="1"/>
    <col min="14" max="14" width="20.140625" style="79" customWidth="1"/>
    <col min="15" max="15" width="23.140625" style="79" customWidth="1"/>
    <col min="16" max="30" width="6.7109375" style="79"/>
    <col min="31" max="31" width="10.5703125" style="79" customWidth="1"/>
    <col min="32" max="16384" width="6.7109375" style="79"/>
  </cols>
  <sheetData>
    <row r="1" spans="1:18" ht="15" customHeight="1" x14ac:dyDescent="0.25">
      <c r="A1" s="101"/>
      <c r="B1" s="224" t="str">
        <f>Capa!H1</f>
        <v>DIVISÃO DE INFRAESTRUTURA</v>
      </c>
      <c r="C1" s="225"/>
      <c r="D1" s="225"/>
      <c r="E1" s="225"/>
      <c r="F1" s="225"/>
      <c r="G1" s="225"/>
      <c r="H1" s="225"/>
      <c r="I1" s="266"/>
      <c r="J1" s="267"/>
      <c r="K1" s="267"/>
      <c r="L1" s="268"/>
    </row>
    <row r="2" spans="1:18" ht="15" customHeight="1" x14ac:dyDescent="0.25">
      <c r="A2" s="102"/>
      <c r="B2" s="226"/>
      <c r="C2" s="227"/>
      <c r="D2" s="227"/>
      <c r="E2" s="227"/>
      <c r="F2" s="227"/>
      <c r="G2" s="227"/>
      <c r="H2" s="227"/>
      <c r="I2" s="232" t="s">
        <v>0</v>
      </c>
      <c r="J2" s="233"/>
      <c r="K2" s="233"/>
      <c r="L2" s="234"/>
    </row>
    <row r="3" spans="1:18" ht="15" customHeight="1" x14ac:dyDescent="0.25">
      <c r="A3" s="102"/>
      <c r="B3" s="222" t="s">
        <v>1</v>
      </c>
      <c r="C3" s="223"/>
      <c r="D3" s="223"/>
      <c r="E3" s="223"/>
      <c r="F3" s="223"/>
      <c r="G3" s="269" t="s">
        <v>17</v>
      </c>
      <c r="H3" s="270"/>
      <c r="I3" s="271" t="s">
        <v>78</v>
      </c>
      <c r="J3" s="272"/>
      <c r="K3" s="273" t="s">
        <v>79</v>
      </c>
      <c r="L3" s="274"/>
    </row>
    <row r="4" spans="1:18" ht="15" customHeight="1" x14ac:dyDescent="0.25">
      <c r="A4" s="102"/>
      <c r="B4" s="228" t="str">
        <f>Capa!H4</f>
        <v>PRÉDIO NOVO</v>
      </c>
      <c r="C4" s="229"/>
      <c r="D4" s="229"/>
      <c r="E4" s="229"/>
      <c r="F4" s="229"/>
      <c r="G4" s="230">
        <f>Capa!W4</f>
        <v>0</v>
      </c>
      <c r="H4" s="231"/>
      <c r="I4" s="124" t="str">
        <f>IF(Capa!AC3="","",Capa!AC3)</f>
        <v/>
      </c>
      <c r="J4" s="275" t="s">
        <v>3</v>
      </c>
      <c r="K4" s="124"/>
      <c r="L4" s="275" t="s">
        <v>90</v>
      </c>
    </row>
    <row r="5" spans="1:18" ht="15" customHeight="1" x14ac:dyDescent="0.25">
      <c r="A5" s="102"/>
      <c r="B5" s="107" t="str">
        <f>Capa!H5</f>
        <v>ELABORADO:</v>
      </c>
      <c r="C5" s="107" t="str">
        <f>Capa!M5</f>
        <v>VERIFICADO:</v>
      </c>
      <c r="D5" s="222" t="str">
        <f>Capa!R5</f>
        <v>APROVADO:</v>
      </c>
      <c r="E5" s="223"/>
      <c r="F5" s="223"/>
      <c r="G5" s="269" t="s">
        <v>75</v>
      </c>
      <c r="H5" s="270"/>
      <c r="I5" s="124" t="str">
        <f>IF(Capa!AC4="","",Capa!AC4)</f>
        <v/>
      </c>
      <c r="J5" s="275" t="s">
        <v>4</v>
      </c>
      <c r="K5" s="124"/>
      <c r="L5" s="275" t="s">
        <v>80</v>
      </c>
    </row>
    <row r="6" spans="1:18" ht="15" customHeight="1" x14ac:dyDescent="0.25">
      <c r="A6" s="102"/>
      <c r="B6" s="108" t="str">
        <f>Capa!H6</f>
        <v>CTC (AU-DI)</v>
      </c>
      <c r="C6" s="108" t="str">
        <f>Capa!M6</f>
        <v>TF (AU-DI)</v>
      </c>
      <c r="D6" s="228" t="str">
        <f>Capa!R6</f>
        <v>DI</v>
      </c>
      <c r="E6" s="229"/>
      <c r="F6" s="229"/>
      <c r="G6" s="230">
        <f>Capa!W6</f>
        <v>0</v>
      </c>
      <c r="H6" s="231"/>
      <c r="I6" s="124" t="str">
        <f>IF(Capa!AC5="","",Capa!AC5)</f>
        <v/>
      </c>
      <c r="J6" s="275" t="s">
        <v>5</v>
      </c>
      <c r="K6" s="124" t="s">
        <v>91</v>
      </c>
      <c r="L6" s="275" t="s">
        <v>76</v>
      </c>
    </row>
    <row r="7" spans="1:18" ht="15" customHeight="1" x14ac:dyDescent="0.25">
      <c r="A7" s="102"/>
      <c r="B7" s="222" t="s">
        <v>7</v>
      </c>
      <c r="C7" s="223"/>
      <c r="D7" s="223"/>
      <c r="E7" s="223"/>
      <c r="F7" s="223"/>
      <c r="G7" s="276" t="s">
        <v>8</v>
      </c>
      <c r="H7" s="276" t="s">
        <v>9</v>
      </c>
      <c r="I7" s="124" t="str">
        <f>IF(Capa!AC6="","",Capa!AC6)</f>
        <v>X</v>
      </c>
      <c r="J7" s="275" t="s">
        <v>6</v>
      </c>
      <c r="K7" s="124"/>
      <c r="L7" s="275" t="s">
        <v>77</v>
      </c>
    </row>
    <row r="8" spans="1:18" ht="15" customHeight="1" x14ac:dyDescent="0.25">
      <c r="A8" s="102"/>
      <c r="B8" s="228" t="str">
        <f>Capa!H8</f>
        <v>ARQUITETURA</v>
      </c>
      <c r="C8" s="229"/>
      <c r="D8" s="229"/>
      <c r="E8" s="229"/>
      <c r="F8" s="229"/>
      <c r="G8" s="99" t="str">
        <f>Capa!W8</f>
        <v>20.11.2020</v>
      </c>
      <c r="H8" s="140">
        <f>Capa!Z8</f>
        <v>0</v>
      </c>
      <c r="I8" s="124" t="str">
        <f>IF(Capa!AC7="","",Capa!AC7)</f>
        <v/>
      </c>
      <c r="J8" s="275" t="s">
        <v>10</v>
      </c>
      <c r="K8" s="125"/>
      <c r="L8" s="275"/>
    </row>
    <row r="9" spans="1:18" ht="15" customHeight="1" x14ac:dyDescent="0.25">
      <c r="A9" s="102"/>
      <c r="B9" s="222" t="s">
        <v>11</v>
      </c>
      <c r="C9" s="223"/>
      <c r="D9" s="223"/>
      <c r="E9" s="223"/>
      <c r="F9" s="223"/>
      <c r="G9" s="223"/>
      <c r="H9" s="223"/>
      <c r="I9" s="106" t="str">
        <f>IF(Capa!AC8="","",Capa!AC8)</f>
        <v/>
      </c>
      <c r="J9" s="277"/>
      <c r="K9" s="105"/>
      <c r="L9" s="278"/>
    </row>
    <row r="10" spans="1:18" ht="28.5" customHeight="1" x14ac:dyDescent="0.25">
      <c r="A10" s="102"/>
      <c r="B10" s="228" t="str">
        <f>Capa!H10</f>
        <v>MANUTENÇÃO DE FACHADA - PRÉDIO NOVO</v>
      </c>
      <c r="C10" s="229"/>
      <c r="D10" s="229"/>
      <c r="E10" s="229"/>
      <c r="F10" s="229"/>
      <c r="G10" s="229"/>
      <c r="H10" s="229"/>
      <c r="I10" s="103"/>
      <c r="J10" s="104"/>
      <c r="K10" s="104"/>
      <c r="L10" s="104"/>
    </row>
    <row r="11" spans="1:18" s="80" customFormat="1" ht="50.25" customHeight="1" x14ac:dyDescent="0.25">
      <c r="A11" s="235" t="s">
        <v>65</v>
      </c>
      <c r="B11" s="241" t="s">
        <v>13</v>
      </c>
      <c r="C11" s="241"/>
      <c r="D11" s="239" t="s">
        <v>21</v>
      </c>
      <c r="E11" s="235" t="s">
        <v>18</v>
      </c>
      <c r="F11" s="243" t="s">
        <v>19</v>
      </c>
      <c r="G11" s="244" t="s">
        <v>241</v>
      </c>
      <c r="H11" s="244" t="s">
        <v>242</v>
      </c>
      <c r="I11" s="239" t="s">
        <v>244</v>
      </c>
      <c r="J11" s="239" t="s">
        <v>245</v>
      </c>
      <c r="K11" s="235" t="s">
        <v>246</v>
      </c>
      <c r="L11" s="236" t="s">
        <v>243</v>
      </c>
    </row>
    <row r="12" spans="1:18" s="80" customFormat="1" ht="18" customHeight="1" x14ac:dyDescent="0.25">
      <c r="A12" s="237"/>
      <c r="B12" s="242"/>
      <c r="C12" s="242"/>
      <c r="D12" s="240"/>
      <c r="E12" s="237"/>
      <c r="F12" s="243"/>
      <c r="G12" s="244"/>
      <c r="H12" s="244"/>
      <c r="I12" s="240"/>
      <c r="J12" s="240"/>
      <c r="K12" s="237"/>
      <c r="L12" s="238"/>
    </row>
    <row r="13" spans="1:18" s="81" customFormat="1" ht="18" customHeight="1" x14ac:dyDescent="0.25">
      <c r="A13" s="97" t="s">
        <v>81</v>
      </c>
      <c r="B13" s="98"/>
      <c r="C13" s="98"/>
      <c r="D13" s="98"/>
      <c r="E13" s="98"/>
      <c r="F13" s="98"/>
      <c r="G13" s="279"/>
      <c r="H13" s="279"/>
      <c r="I13" s="279"/>
      <c r="J13" s="279"/>
      <c r="K13" s="279"/>
      <c r="L13" s="279"/>
      <c r="N13" s="80"/>
      <c r="O13" s="80"/>
      <c r="P13" s="80"/>
      <c r="Q13" s="80"/>
      <c r="R13" s="80"/>
    </row>
    <row r="14" spans="1:18" s="81" customFormat="1" ht="18" customHeight="1" x14ac:dyDescent="0.25">
      <c r="A14" s="82" t="s">
        <v>66</v>
      </c>
      <c r="B14" s="220" t="s">
        <v>97</v>
      </c>
      <c r="C14" s="221"/>
      <c r="D14" s="83"/>
      <c r="E14" s="115"/>
      <c r="F14" s="114"/>
      <c r="G14" s="137"/>
      <c r="H14" s="112"/>
      <c r="I14" s="112"/>
      <c r="J14" s="280"/>
      <c r="K14" s="112">
        <f>SUM(K15:K39)</f>
        <v>0</v>
      </c>
      <c r="L14" s="137"/>
      <c r="N14" s="80"/>
      <c r="O14" s="80"/>
      <c r="P14" s="80"/>
      <c r="Q14" s="80"/>
      <c r="R14" s="80"/>
    </row>
    <row r="15" spans="1:18" s="81" customFormat="1" ht="34.5" customHeight="1" outlineLevel="1" x14ac:dyDescent="0.25">
      <c r="A15" s="120" t="s">
        <v>166</v>
      </c>
      <c r="B15" s="217" t="s">
        <v>112</v>
      </c>
      <c r="C15" s="219"/>
      <c r="D15" s="121"/>
      <c r="E15" s="123" t="s">
        <v>98</v>
      </c>
      <c r="F15" s="122">
        <v>160</v>
      </c>
      <c r="G15" s="116"/>
      <c r="H15" s="139"/>
      <c r="I15" s="139">
        <f>G15*F15</f>
        <v>0</v>
      </c>
      <c r="J15" s="264">
        <f>H15*F15</f>
        <v>0</v>
      </c>
      <c r="K15" s="263">
        <f>I15+J15</f>
        <v>0</v>
      </c>
      <c r="L15" s="281" t="e">
        <f>(K15/$K$90)*100</f>
        <v>#DIV/0!</v>
      </c>
      <c r="M15" s="85"/>
      <c r="N15" s="80"/>
      <c r="O15" s="80"/>
      <c r="P15" s="80"/>
      <c r="Q15" s="80"/>
      <c r="R15" s="80"/>
    </row>
    <row r="16" spans="1:18" s="81" customFormat="1" ht="18.75" customHeight="1" outlineLevel="1" x14ac:dyDescent="0.25">
      <c r="A16" s="120" t="s">
        <v>167</v>
      </c>
      <c r="B16" s="217" t="s">
        <v>113</v>
      </c>
      <c r="C16" s="219"/>
      <c r="D16" s="121"/>
      <c r="E16" s="123" t="s">
        <v>98</v>
      </c>
      <c r="F16" s="122">
        <v>10</v>
      </c>
      <c r="G16" s="116"/>
      <c r="H16" s="139"/>
      <c r="I16" s="139">
        <f t="shared" ref="I16:I79" si="0">G16*F16</f>
        <v>0</v>
      </c>
      <c r="J16" s="264">
        <f t="shared" ref="J16:J79" si="1">H16*F16</f>
        <v>0</v>
      </c>
      <c r="K16" s="263">
        <f t="shared" ref="K16:K79" si="2">I16+J16</f>
        <v>0</v>
      </c>
      <c r="L16" s="281" t="e">
        <f t="shared" ref="L16:L79" si="3">(K16/$K$90)*100</f>
        <v>#DIV/0!</v>
      </c>
      <c r="M16" s="85"/>
      <c r="N16" s="80"/>
      <c r="O16" s="80"/>
      <c r="P16" s="80"/>
      <c r="Q16" s="80"/>
      <c r="R16" s="80"/>
    </row>
    <row r="17" spans="1:18" s="81" customFormat="1" ht="18" customHeight="1" outlineLevel="1" x14ac:dyDescent="0.25">
      <c r="A17" s="120" t="s">
        <v>168</v>
      </c>
      <c r="B17" s="217" t="s">
        <v>232</v>
      </c>
      <c r="C17" s="218"/>
      <c r="D17" s="121"/>
      <c r="E17" s="123" t="s">
        <v>98</v>
      </c>
      <c r="F17" s="122">
        <v>150</v>
      </c>
      <c r="G17" s="116"/>
      <c r="H17" s="139"/>
      <c r="I17" s="139">
        <f t="shared" si="0"/>
        <v>0</v>
      </c>
      <c r="J17" s="264">
        <f t="shared" si="1"/>
        <v>0</v>
      </c>
      <c r="K17" s="263">
        <f t="shared" si="2"/>
        <v>0</v>
      </c>
      <c r="L17" s="281" t="e">
        <f t="shared" si="3"/>
        <v>#DIV/0!</v>
      </c>
      <c r="M17" s="85"/>
      <c r="N17" s="80"/>
      <c r="O17" s="80"/>
      <c r="P17" s="80"/>
      <c r="Q17" s="80"/>
      <c r="R17" s="80"/>
    </row>
    <row r="18" spans="1:18" s="81" customFormat="1" ht="18" customHeight="1" outlineLevel="1" x14ac:dyDescent="0.25">
      <c r="A18" s="120" t="s">
        <v>169</v>
      </c>
      <c r="B18" s="217" t="s">
        <v>217</v>
      </c>
      <c r="C18" s="219"/>
      <c r="D18" s="121"/>
      <c r="E18" s="123" t="s">
        <v>140</v>
      </c>
      <c r="F18" s="122">
        <v>30</v>
      </c>
      <c r="G18" s="116"/>
      <c r="H18" s="139"/>
      <c r="I18" s="139">
        <f t="shared" si="0"/>
        <v>0</v>
      </c>
      <c r="J18" s="264">
        <f t="shared" si="1"/>
        <v>0</v>
      </c>
      <c r="K18" s="263">
        <f t="shared" si="2"/>
        <v>0</v>
      </c>
      <c r="L18" s="281" t="e">
        <f t="shared" si="3"/>
        <v>#DIV/0!</v>
      </c>
      <c r="M18" s="85"/>
      <c r="N18" s="80"/>
      <c r="O18" s="80"/>
      <c r="P18" s="80"/>
      <c r="Q18" s="80"/>
      <c r="R18" s="80"/>
    </row>
    <row r="19" spans="1:18" s="81" customFormat="1" ht="18" customHeight="1" outlineLevel="1" x14ac:dyDescent="0.25">
      <c r="A19" s="120"/>
      <c r="B19" s="217" t="s">
        <v>233</v>
      </c>
      <c r="C19" s="219"/>
      <c r="D19" s="121"/>
      <c r="E19" s="113" t="s">
        <v>129</v>
      </c>
      <c r="F19" s="122">
        <v>500</v>
      </c>
      <c r="G19" s="116"/>
      <c r="H19" s="139"/>
      <c r="I19" s="139">
        <f t="shared" si="0"/>
        <v>0</v>
      </c>
      <c r="J19" s="264">
        <f t="shared" si="1"/>
        <v>0</v>
      </c>
      <c r="K19" s="263">
        <f t="shared" si="2"/>
        <v>0</v>
      </c>
      <c r="L19" s="281" t="e">
        <f t="shared" si="3"/>
        <v>#DIV/0!</v>
      </c>
      <c r="M19" s="85"/>
      <c r="N19" s="80"/>
      <c r="O19" s="80"/>
      <c r="P19" s="80"/>
      <c r="Q19" s="80"/>
      <c r="R19" s="80"/>
    </row>
    <row r="20" spans="1:18" s="81" customFormat="1" ht="18" customHeight="1" outlineLevel="1" x14ac:dyDescent="0.25">
      <c r="A20" s="120" t="s">
        <v>170</v>
      </c>
      <c r="B20" s="217" t="s">
        <v>114</v>
      </c>
      <c r="C20" s="219"/>
      <c r="D20" s="121"/>
      <c r="E20" s="123" t="s">
        <v>98</v>
      </c>
      <c r="F20" s="122">
        <v>4</v>
      </c>
      <c r="G20" s="116"/>
      <c r="H20" s="139"/>
      <c r="I20" s="139">
        <f t="shared" si="0"/>
        <v>0</v>
      </c>
      <c r="J20" s="264">
        <f t="shared" si="1"/>
        <v>0</v>
      </c>
      <c r="K20" s="263">
        <f t="shared" si="2"/>
        <v>0</v>
      </c>
      <c r="L20" s="281" t="e">
        <f t="shared" si="3"/>
        <v>#DIV/0!</v>
      </c>
      <c r="M20" s="85"/>
      <c r="N20" s="80"/>
      <c r="O20" s="80"/>
      <c r="P20" s="80"/>
      <c r="Q20" s="80"/>
      <c r="R20" s="80"/>
    </row>
    <row r="21" spans="1:18" s="81" customFormat="1" ht="18" customHeight="1" outlineLevel="1" x14ac:dyDescent="0.25">
      <c r="A21" s="120" t="s">
        <v>171</v>
      </c>
      <c r="B21" s="217" t="s">
        <v>99</v>
      </c>
      <c r="C21" s="219"/>
      <c r="D21" s="121"/>
      <c r="E21" s="126" t="s">
        <v>100</v>
      </c>
      <c r="F21" s="122">
        <v>1</v>
      </c>
      <c r="G21" s="116"/>
      <c r="H21" s="139"/>
      <c r="I21" s="139">
        <f t="shared" si="0"/>
        <v>0</v>
      </c>
      <c r="J21" s="264">
        <f t="shared" si="1"/>
        <v>0</v>
      </c>
      <c r="K21" s="263">
        <f t="shared" si="2"/>
        <v>0</v>
      </c>
      <c r="L21" s="281" t="e">
        <f t="shared" si="3"/>
        <v>#DIV/0!</v>
      </c>
      <c r="M21" s="85"/>
      <c r="N21" s="80"/>
      <c r="O21" s="80"/>
      <c r="P21" s="80"/>
      <c r="Q21" s="80"/>
      <c r="R21" s="80"/>
    </row>
    <row r="22" spans="1:18" s="81" customFormat="1" ht="18" customHeight="1" outlineLevel="1" x14ac:dyDescent="0.25">
      <c r="A22" s="120" t="s">
        <v>172</v>
      </c>
      <c r="B22" s="217" t="s">
        <v>101</v>
      </c>
      <c r="C22" s="219"/>
      <c r="D22" s="121"/>
      <c r="E22" s="126" t="s">
        <v>100</v>
      </c>
      <c r="F22" s="122">
        <v>1</v>
      </c>
      <c r="G22" s="116"/>
      <c r="H22" s="139"/>
      <c r="I22" s="139">
        <f t="shared" si="0"/>
        <v>0</v>
      </c>
      <c r="J22" s="264">
        <f t="shared" si="1"/>
        <v>0</v>
      </c>
      <c r="K22" s="263">
        <f t="shared" si="2"/>
        <v>0</v>
      </c>
      <c r="L22" s="281" t="e">
        <f t="shared" si="3"/>
        <v>#DIV/0!</v>
      </c>
      <c r="M22" s="85"/>
      <c r="N22" s="80"/>
      <c r="O22" s="80"/>
      <c r="P22" s="80"/>
      <c r="Q22" s="80"/>
      <c r="R22" s="80"/>
    </row>
    <row r="23" spans="1:18" s="81" customFormat="1" ht="18" customHeight="1" outlineLevel="1" x14ac:dyDescent="0.25">
      <c r="A23" s="120" t="s">
        <v>173</v>
      </c>
      <c r="B23" s="217" t="s">
        <v>102</v>
      </c>
      <c r="C23" s="219"/>
      <c r="D23" s="121"/>
      <c r="E23" s="126" t="s">
        <v>100</v>
      </c>
      <c r="F23" s="122">
        <v>1</v>
      </c>
      <c r="G23" s="116"/>
      <c r="H23" s="139"/>
      <c r="I23" s="139">
        <f t="shared" si="0"/>
        <v>0</v>
      </c>
      <c r="J23" s="264">
        <f t="shared" si="1"/>
        <v>0</v>
      </c>
      <c r="K23" s="263">
        <f t="shared" si="2"/>
        <v>0</v>
      </c>
      <c r="L23" s="281" t="e">
        <f t="shared" si="3"/>
        <v>#DIV/0!</v>
      </c>
      <c r="M23" s="85"/>
      <c r="N23" s="80"/>
      <c r="O23" s="80"/>
      <c r="P23" s="80"/>
      <c r="Q23" s="80"/>
      <c r="R23" s="80"/>
    </row>
    <row r="24" spans="1:18" s="81" customFormat="1" ht="18" customHeight="1" outlineLevel="1" x14ac:dyDescent="0.25">
      <c r="A24" s="120" t="s">
        <v>174</v>
      </c>
      <c r="B24" s="217" t="s">
        <v>103</v>
      </c>
      <c r="C24" s="219"/>
      <c r="D24" s="121"/>
      <c r="E24" s="126" t="s">
        <v>100</v>
      </c>
      <c r="F24" s="122">
        <v>1</v>
      </c>
      <c r="G24" s="116"/>
      <c r="H24" s="139"/>
      <c r="I24" s="139">
        <f t="shared" si="0"/>
        <v>0</v>
      </c>
      <c r="J24" s="264">
        <f t="shared" si="1"/>
        <v>0</v>
      </c>
      <c r="K24" s="263">
        <f t="shared" si="2"/>
        <v>0</v>
      </c>
      <c r="L24" s="281" t="e">
        <f t="shared" si="3"/>
        <v>#DIV/0!</v>
      </c>
      <c r="M24" s="85"/>
      <c r="N24" s="80"/>
      <c r="O24" s="80"/>
      <c r="P24" s="80"/>
      <c r="Q24" s="80"/>
      <c r="R24" s="80"/>
    </row>
    <row r="25" spans="1:18" s="81" customFormat="1" ht="18" customHeight="1" outlineLevel="1" x14ac:dyDescent="0.25">
      <c r="A25" s="120" t="s">
        <v>175</v>
      </c>
      <c r="B25" s="217" t="s">
        <v>104</v>
      </c>
      <c r="C25" s="219"/>
      <c r="D25" s="121"/>
      <c r="E25" s="123" t="s">
        <v>105</v>
      </c>
      <c r="F25" s="122">
        <v>1.5</v>
      </c>
      <c r="G25" s="116"/>
      <c r="H25" s="139"/>
      <c r="I25" s="139">
        <f t="shared" si="0"/>
        <v>0</v>
      </c>
      <c r="J25" s="264">
        <f t="shared" si="1"/>
        <v>0</v>
      </c>
      <c r="K25" s="263">
        <f t="shared" si="2"/>
        <v>0</v>
      </c>
      <c r="L25" s="281" t="e">
        <f t="shared" si="3"/>
        <v>#DIV/0!</v>
      </c>
      <c r="M25" s="85"/>
      <c r="N25" s="80"/>
      <c r="O25" s="80"/>
      <c r="P25" s="80"/>
      <c r="Q25" s="80"/>
      <c r="R25" s="80"/>
    </row>
    <row r="26" spans="1:18" s="81" customFormat="1" ht="18" customHeight="1" outlineLevel="1" x14ac:dyDescent="0.25">
      <c r="A26" s="120" t="s">
        <v>176</v>
      </c>
      <c r="B26" s="217" t="s">
        <v>106</v>
      </c>
      <c r="C26" s="219"/>
      <c r="D26" s="121"/>
      <c r="E26" s="123" t="s">
        <v>107</v>
      </c>
      <c r="F26" s="122">
        <v>1</v>
      </c>
      <c r="G26" s="116"/>
      <c r="H26" s="139"/>
      <c r="I26" s="139">
        <f t="shared" si="0"/>
        <v>0</v>
      </c>
      <c r="J26" s="264">
        <f t="shared" si="1"/>
        <v>0</v>
      </c>
      <c r="K26" s="263">
        <f t="shared" si="2"/>
        <v>0</v>
      </c>
      <c r="L26" s="281" t="e">
        <f t="shared" si="3"/>
        <v>#DIV/0!</v>
      </c>
      <c r="M26" s="85"/>
      <c r="N26" s="80"/>
      <c r="O26" s="80"/>
      <c r="P26" s="80"/>
      <c r="Q26" s="80"/>
      <c r="R26" s="80"/>
    </row>
    <row r="27" spans="1:18" s="81" customFormat="1" ht="18" customHeight="1" outlineLevel="1" x14ac:dyDescent="0.25">
      <c r="A27" s="120" t="s">
        <v>177</v>
      </c>
      <c r="B27" s="217" t="s">
        <v>108</v>
      </c>
      <c r="C27" s="219"/>
      <c r="D27" s="121"/>
      <c r="E27" s="123" t="s">
        <v>107</v>
      </c>
      <c r="F27" s="122">
        <v>40</v>
      </c>
      <c r="G27" s="116"/>
      <c r="H27" s="139"/>
      <c r="I27" s="139">
        <f t="shared" si="0"/>
        <v>0</v>
      </c>
      <c r="J27" s="264">
        <f t="shared" si="1"/>
        <v>0</v>
      </c>
      <c r="K27" s="263">
        <f t="shared" si="2"/>
        <v>0</v>
      </c>
      <c r="L27" s="281" t="e">
        <f t="shared" si="3"/>
        <v>#DIV/0!</v>
      </c>
      <c r="M27" s="85"/>
      <c r="N27" s="80"/>
      <c r="O27" s="80"/>
      <c r="P27" s="80"/>
      <c r="Q27" s="80"/>
      <c r="R27" s="80"/>
    </row>
    <row r="28" spans="1:18" s="81" customFormat="1" ht="15.75" outlineLevel="1" x14ac:dyDescent="0.25">
      <c r="A28" s="120" t="s">
        <v>178</v>
      </c>
      <c r="B28" s="217" t="s">
        <v>109</v>
      </c>
      <c r="C28" s="219"/>
      <c r="D28" s="121"/>
      <c r="E28" s="127" t="s">
        <v>98</v>
      </c>
      <c r="F28" s="122">
        <v>300</v>
      </c>
      <c r="G28" s="116"/>
      <c r="H28" s="139"/>
      <c r="I28" s="139">
        <f t="shared" si="0"/>
        <v>0</v>
      </c>
      <c r="J28" s="264">
        <f t="shared" si="1"/>
        <v>0</v>
      </c>
      <c r="K28" s="263">
        <f t="shared" si="2"/>
        <v>0</v>
      </c>
      <c r="L28" s="281" t="e">
        <f t="shared" si="3"/>
        <v>#DIV/0!</v>
      </c>
      <c r="M28" s="85"/>
      <c r="N28" s="80"/>
      <c r="O28" s="80"/>
      <c r="P28" s="80"/>
      <c r="Q28" s="80"/>
      <c r="R28" s="80"/>
    </row>
    <row r="29" spans="1:18" ht="29.25" customHeight="1" x14ac:dyDescent="0.25">
      <c r="A29" s="120" t="s">
        <v>179</v>
      </c>
      <c r="B29" s="252" t="s">
        <v>115</v>
      </c>
      <c r="C29" s="253"/>
      <c r="D29" s="128"/>
      <c r="E29" s="123" t="s">
        <v>116</v>
      </c>
      <c r="F29" s="122">
        <v>3</v>
      </c>
      <c r="G29" s="282"/>
      <c r="H29" s="282"/>
      <c r="I29" s="139">
        <f t="shared" si="0"/>
        <v>0</v>
      </c>
      <c r="J29" s="264">
        <f t="shared" si="1"/>
        <v>0</v>
      </c>
      <c r="K29" s="263">
        <f t="shared" si="2"/>
        <v>0</v>
      </c>
      <c r="L29" s="281" t="e">
        <f t="shared" si="3"/>
        <v>#DIV/0!</v>
      </c>
    </row>
    <row r="30" spans="1:18" s="81" customFormat="1" ht="15.75" outlineLevel="1" x14ac:dyDescent="0.25">
      <c r="A30" s="120" t="s">
        <v>180</v>
      </c>
      <c r="B30" s="217" t="s">
        <v>117</v>
      </c>
      <c r="C30" s="219"/>
      <c r="D30" s="121"/>
      <c r="E30" s="123" t="s">
        <v>116</v>
      </c>
      <c r="F30" s="122">
        <v>3</v>
      </c>
      <c r="G30" s="116"/>
      <c r="H30" s="139"/>
      <c r="I30" s="139">
        <f t="shared" si="0"/>
        <v>0</v>
      </c>
      <c r="J30" s="264">
        <f t="shared" si="1"/>
        <v>0</v>
      </c>
      <c r="K30" s="263">
        <f t="shared" si="2"/>
        <v>0</v>
      </c>
      <c r="L30" s="281" t="e">
        <f t="shared" si="3"/>
        <v>#DIV/0!</v>
      </c>
      <c r="M30" s="85"/>
      <c r="N30" s="80"/>
      <c r="O30" s="80"/>
      <c r="P30" s="80"/>
      <c r="Q30" s="80"/>
      <c r="R30" s="80"/>
    </row>
    <row r="31" spans="1:18" s="81" customFormat="1" ht="15.75" outlineLevel="1" x14ac:dyDescent="0.25">
      <c r="A31" s="120" t="s">
        <v>181</v>
      </c>
      <c r="B31" s="217" t="s">
        <v>118</v>
      </c>
      <c r="C31" s="219"/>
      <c r="D31" s="121"/>
      <c r="E31" s="123" t="s">
        <v>116</v>
      </c>
      <c r="F31" s="122">
        <v>3</v>
      </c>
      <c r="G31" s="116"/>
      <c r="H31" s="139"/>
      <c r="I31" s="139">
        <f t="shared" si="0"/>
        <v>0</v>
      </c>
      <c r="J31" s="264">
        <f t="shared" si="1"/>
        <v>0</v>
      </c>
      <c r="K31" s="263">
        <f t="shared" si="2"/>
        <v>0</v>
      </c>
      <c r="L31" s="281" t="e">
        <f t="shared" si="3"/>
        <v>#DIV/0!</v>
      </c>
      <c r="M31" s="85"/>
      <c r="N31" s="80"/>
      <c r="O31" s="80"/>
      <c r="P31" s="80"/>
      <c r="Q31" s="80"/>
      <c r="R31" s="80"/>
    </row>
    <row r="32" spans="1:18" s="81" customFormat="1" ht="15.75" outlineLevel="1" x14ac:dyDescent="0.25">
      <c r="A32" s="120" t="s">
        <v>182</v>
      </c>
      <c r="B32" s="217" t="s">
        <v>119</v>
      </c>
      <c r="C32" s="219"/>
      <c r="D32" s="121"/>
      <c r="E32" s="123" t="s">
        <v>120</v>
      </c>
      <c r="F32" s="122">
        <v>16</v>
      </c>
      <c r="G32" s="116"/>
      <c r="H32" s="139"/>
      <c r="I32" s="139">
        <f t="shared" si="0"/>
        <v>0</v>
      </c>
      <c r="J32" s="264">
        <f t="shared" si="1"/>
        <v>0</v>
      </c>
      <c r="K32" s="263">
        <f t="shared" si="2"/>
        <v>0</v>
      </c>
      <c r="L32" s="281" t="e">
        <f t="shared" si="3"/>
        <v>#DIV/0!</v>
      </c>
      <c r="M32" s="85"/>
      <c r="N32" s="80"/>
      <c r="O32" s="80"/>
      <c r="P32" s="80"/>
      <c r="Q32" s="80"/>
      <c r="R32" s="80"/>
    </row>
    <row r="33" spans="1:30" s="81" customFormat="1" ht="15.75" outlineLevel="1" x14ac:dyDescent="0.25">
      <c r="A33" s="120" t="s">
        <v>183</v>
      </c>
      <c r="B33" s="217" t="s">
        <v>121</v>
      </c>
      <c r="C33" s="219"/>
      <c r="D33" s="121"/>
      <c r="E33" s="123" t="s">
        <v>98</v>
      </c>
      <c r="F33" s="122">
        <v>1000</v>
      </c>
      <c r="G33" s="116"/>
      <c r="H33" s="139"/>
      <c r="I33" s="139">
        <f t="shared" si="0"/>
        <v>0</v>
      </c>
      <c r="J33" s="264">
        <f t="shared" si="1"/>
        <v>0</v>
      </c>
      <c r="K33" s="263">
        <f t="shared" si="2"/>
        <v>0</v>
      </c>
      <c r="L33" s="281" t="e">
        <f t="shared" si="3"/>
        <v>#DIV/0!</v>
      </c>
      <c r="M33" s="85"/>
      <c r="N33" s="80"/>
      <c r="O33" s="80"/>
      <c r="P33" s="80"/>
      <c r="Q33" s="80"/>
      <c r="R33" s="80"/>
    </row>
    <row r="34" spans="1:30" s="81" customFormat="1" ht="15.75" outlineLevel="1" x14ac:dyDescent="0.25">
      <c r="A34" s="120" t="s">
        <v>184</v>
      </c>
      <c r="B34" s="217" t="s">
        <v>122</v>
      </c>
      <c r="C34" s="219"/>
      <c r="D34" s="121"/>
      <c r="E34" s="123" t="s">
        <v>123</v>
      </c>
      <c r="F34" s="122">
        <v>1200</v>
      </c>
      <c r="G34" s="116"/>
      <c r="H34" s="139"/>
      <c r="I34" s="139">
        <f t="shared" si="0"/>
        <v>0</v>
      </c>
      <c r="J34" s="264">
        <f t="shared" si="1"/>
        <v>0</v>
      </c>
      <c r="K34" s="263">
        <f t="shared" si="2"/>
        <v>0</v>
      </c>
      <c r="L34" s="281" t="e">
        <f t="shared" si="3"/>
        <v>#DIV/0!</v>
      </c>
      <c r="M34" s="85"/>
      <c r="N34" s="80"/>
      <c r="O34" s="80"/>
      <c r="P34" s="80"/>
      <c r="Q34" s="80"/>
      <c r="R34" s="80"/>
    </row>
    <row r="35" spans="1:30" s="81" customFormat="1" ht="38.25" customHeight="1" outlineLevel="1" x14ac:dyDescent="0.25">
      <c r="A35" s="120" t="s">
        <v>185</v>
      </c>
      <c r="B35" s="217" t="s">
        <v>124</v>
      </c>
      <c r="C35" s="219"/>
      <c r="D35" s="121"/>
      <c r="E35" s="123" t="s">
        <v>125</v>
      </c>
      <c r="F35" s="122">
        <v>150</v>
      </c>
      <c r="G35" s="116"/>
      <c r="H35" s="139"/>
      <c r="I35" s="139">
        <f t="shared" si="0"/>
        <v>0</v>
      </c>
      <c r="J35" s="264">
        <f t="shared" si="1"/>
        <v>0</v>
      </c>
      <c r="K35" s="263">
        <f t="shared" si="2"/>
        <v>0</v>
      </c>
      <c r="L35" s="281" t="e">
        <f t="shared" si="3"/>
        <v>#DIV/0!</v>
      </c>
      <c r="M35" s="85"/>
      <c r="N35" s="80"/>
      <c r="O35" s="80"/>
      <c r="P35" s="80"/>
      <c r="Q35" s="80"/>
      <c r="R35" s="80"/>
    </row>
    <row r="36" spans="1:30" s="81" customFormat="1" ht="15.75" outlineLevel="1" x14ac:dyDescent="0.25">
      <c r="A36" s="120" t="s">
        <v>186</v>
      </c>
      <c r="B36" s="217" t="s">
        <v>126</v>
      </c>
      <c r="C36" s="219"/>
      <c r="D36" s="121"/>
      <c r="E36" s="129" t="s">
        <v>127</v>
      </c>
      <c r="F36" s="122">
        <v>60</v>
      </c>
      <c r="G36" s="116"/>
      <c r="H36" s="139"/>
      <c r="I36" s="139">
        <f t="shared" si="0"/>
        <v>0</v>
      </c>
      <c r="J36" s="264">
        <f t="shared" si="1"/>
        <v>0</v>
      </c>
      <c r="K36" s="263">
        <f t="shared" si="2"/>
        <v>0</v>
      </c>
      <c r="L36" s="281" t="e">
        <f t="shared" si="3"/>
        <v>#DIV/0!</v>
      </c>
      <c r="M36" s="85"/>
      <c r="N36" s="80"/>
      <c r="O36" s="80"/>
      <c r="P36" s="80"/>
      <c r="Q36" s="80"/>
      <c r="R36" s="80"/>
    </row>
    <row r="37" spans="1:30" s="81" customFormat="1" ht="29.25" customHeight="1" outlineLevel="1" x14ac:dyDescent="0.25">
      <c r="A37" s="120" t="s">
        <v>187</v>
      </c>
      <c r="B37" s="217" t="s">
        <v>130</v>
      </c>
      <c r="C37" s="219"/>
      <c r="D37" s="121"/>
      <c r="E37" s="130" t="s">
        <v>125</v>
      </c>
      <c r="F37" s="122">
        <v>150</v>
      </c>
      <c r="G37" s="116"/>
      <c r="H37" s="139"/>
      <c r="I37" s="139">
        <f t="shared" si="0"/>
        <v>0</v>
      </c>
      <c r="J37" s="264">
        <f t="shared" si="1"/>
        <v>0</v>
      </c>
      <c r="K37" s="263">
        <f t="shared" si="2"/>
        <v>0</v>
      </c>
      <c r="L37" s="281" t="e">
        <f t="shared" si="3"/>
        <v>#DIV/0!</v>
      </c>
      <c r="M37" s="85"/>
      <c r="N37" s="80"/>
      <c r="O37" s="80"/>
      <c r="P37" s="80"/>
      <c r="Q37" s="80"/>
      <c r="R37" s="80"/>
    </row>
    <row r="38" spans="1:30" s="81" customFormat="1" ht="15.75" outlineLevel="1" x14ac:dyDescent="0.25">
      <c r="A38" s="120" t="s">
        <v>216</v>
      </c>
      <c r="B38" s="217" t="s">
        <v>128</v>
      </c>
      <c r="C38" s="219"/>
      <c r="D38" s="121"/>
      <c r="E38" s="129" t="s">
        <v>129</v>
      </c>
      <c r="F38" s="122">
        <v>500</v>
      </c>
      <c r="G38" s="116"/>
      <c r="H38" s="139"/>
      <c r="I38" s="139">
        <f t="shared" si="0"/>
        <v>0</v>
      </c>
      <c r="J38" s="264">
        <f t="shared" si="1"/>
        <v>0</v>
      </c>
      <c r="K38" s="263">
        <f t="shared" si="2"/>
        <v>0</v>
      </c>
      <c r="L38" s="281" t="e">
        <f t="shared" si="3"/>
        <v>#DIV/0!</v>
      </c>
      <c r="M38" s="85"/>
      <c r="N38" s="80"/>
      <c r="O38" s="80"/>
      <c r="P38" s="80"/>
      <c r="Q38" s="80"/>
      <c r="R38" s="80"/>
    </row>
    <row r="39" spans="1:30" s="81" customFormat="1" ht="18" customHeight="1" outlineLevel="1" x14ac:dyDescent="0.25">
      <c r="A39" s="120"/>
      <c r="B39" s="217"/>
      <c r="C39" s="219"/>
      <c r="D39" s="121"/>
      <c r="E39" s="123"/>
      <c r="F39" s="122"/>
      <c r="G39" s="116"/>
      <c r="H39" s="139"/>
      <c r="I39" s="139"/>
      <c r="J39" s="264"/>
      <c r="K39" s="263"/>
      <c r="L39" s="281"/>
      <c r="M39" s="85"/>
      <c r="N39" s="80"/>
      <c r="O39" s="80"/>
      <c r="P39" s="80"/>
      <c r="Q39" s="80"/>
      <c r="R39" s="80"/>
    </row>
    <row r="40" spans="1:30" s="81" customFormat="1" ht="18" customHeight="1" x14ac:dyDescent="0.25">
      <c r="A40" s="87" t="s">
        <v>88</v>
      </c>
      <c r="B40" s="220" t="s">
        <v>110</v>
      </c>
      <c r="C40" s="221"/>
      <c r="D40" s="88"/>
      <c r="E40" s="110"/>
      <c r="F40" s="111"/>
      <c r="G40" s="89"/>
      <c r="H40" s="112"/>
      <c r="I40" s="112"/>
      <c r="J40" s="112"/>
      <c r="K40" s="112">
        <f>SUM(K41:K46)</f>
        <v>0</v>
      </c>
      <c r="L40" s="112"/>
      <c r="M40" s="85"/>
      <c r="N40" s="80"/>
      <c r="O40" s="80"/>
      <c r="P40" s="80"/>
      <c r="Q40" s="80"/>
      <c r="R40" s="80"/>
    </row>
    <row r="41" spans="1:30" s="81" customFormat="1" ht="18" customHeight="1" outlineLevel="1" x14ac:dyDescent="0.25">
      <c r="A41" s="86" t="s">
        <v>188</v>
      </c>
      <c r="B41" s="217" t="s">
        <v>131</v>
      </c>
      <c r="C41" s="219"/>
      <c r="D41" s="84"/>
      <c r="E41" s="113" t="s">
        <v>129</v>
      </c>
      <c r="F41" s="117">
        <v>50</v>
      </c>
      <c r="G41" s="116"/>
      <c r="H41" s="139"/>
      <c r="I41" s="139">
        <f t="shared" si="0"/>
        <v>0</v>
      </c>
      <c r="J41" s="264">
        <f t="shared" si="1"/>
        <v>0</v>
      </c>
      <c r="K41" s="263">
        <f t="shared" si="2"/>
        <v>0</v>
      </c>
      <c r="L41" s="281" t="e">
        <f t="shared" si="3"/>
        <v>#DIV/0!</v>
      </c>
      <c r="M41" s="85"/>
      <c r="N41" s="80"/>
      <c r="O41" s="80"/>
      <c r="P41" s="80"/>
      <c r="Q41" s="80"/>
      <c r="R41" s="8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 s="81" customFormat="1" ht="33" customHeight="1" outlineLevel="1" x14ac:dyDescent="0.25">
      <c r="A42" s="86" t="s">
        <v>189</v>
      </c>
      <c r="B42" s="217" t="s">
        <v>148</v>
      </c>
      <c r="C42" s="219"/>
      <c r="D42" s="84"/>
      <c r="E42" s="113" t="s">
        <v>129</v>
      </c>
      <c r="F42" s="117">
        <v>500</v>
      </c>
      <c r="G42" s="116"/>
      <c r="H42" s="139"/>
      <c r="I42" s="139">
        <f t="shared" si="0"/>
        <v>0</v>
      </c>
      <c r="J42" s="264">
        <f t="shared" si="1"/>
        <v>0</v>
      </c>
      <c r="K42" s="263">
        <f t="shared" si="2"/>
        <v>0</v>
      </c>
      <c r="L42" s="281" t="e">
        <f t="shared" si="3"/>
        <v>#DIV/0!</v>
      </c>
      <c r="M42" s="85"/>
      <c r="N42" s="80"/>
      <c r="O42" s="80"/>
      <c r="P42" s="80"/>
      <c r="Q42" s="80"/>
      <c r="R42" s="8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81" customFormat="1" ht="18" customHeight="1" outlineLevel="1" x14ac:dyDescent="0.25">
      <c r="A43" s="86" t="s">
        <v>190</v>
      </c>
      <c r="B43" s="217" t="s">
        <v>132</v>
      </c>
      <c r="C43" s="219"/>
      <c r="D43" s="84"/>
      <c r="E43" s="113" t="s">
        <v>129</v>
      </c>
      <c r="F43" s="117">
        <v>2100</v>
      </c>
      <c r="G43" s="116"/>
      <c r="H43" s="139"/>
      <c r="I43" s="139">
        <f t="shared" si="0"/>
        <v>0</v>
      </c>
      <c r="J43" s="264">
        <f t="shared" si="1"/>
        <v>0</v>
      </c>
      <c r="K43" s="263">
        <f t="shared" si="2"/>
        <v>0</v>
      </c>
      <c r="L43" s="281" t="e">
        <f t="shared" si="3"/>
        <v>#DIV/0!</v>
      </c>
      <c r="M43" s="85"/>
      <c r="N43" s="80"/>
      <c r="O43" s="80"/>
      <c r="P43" s="80"/>
      <c r="Q43" s="80"/>
      <c r="R43" s="8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 s="81" customFormat="1" ht="33" customHeight="1" outlineLevel="1" x14ac:dyDescent="0.25">
      <c r="A44" s="86" t="s">
        <v>191</v>
      </c>
      <c r="B44" s="217" t="s">
        <v>149</v>
      </c>
      <c r="C44" s="219"/>
      <c r="D44" s="84"/>
      <c r="E44" s="113" t="s">
        <v>129</v>
      </c>
      <c r="F44" s="117">
        <v>110</v>
      </c>
      <c r="G44" s="116"/>
      <c r="H44" s="139"/>
      <c r="I44" s="139">
        <f t="shared" si="0"/>
        <v>0</v>
      </c>
      <c r="J44" s="264">
        <f t="shared" si="1"/>
        <v>0</v>
      </c>
      <c r="K44" s="263">
        <f t="shared" si="2"/>
        <v>0</v>
      </c>
      <c r="L44" s="281" t="e">
        <f t="shared" si="3"/>
        <v>#DIV/0!</v>
      </c>
      <c r="M44" s="85"/>
      <c r="N44" s="80"/>
      <c r="O44" s="80"/>
      <c r="P44" s="80"/>
      <c r="Q44" s="80"/>
      <c r="R44" s="8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</row>
    <row r="45" spans="1:30" s="81" customFormat="1" ht="18" customHeight="1" outlineLevel="1" x14ac:dyDescent="0.25">
      <c r="A45" s="86" t="s">
        <v>192</v>
      </c>
      <c r="B45" s="217" t="s">
        <v>133</v>
      </c>
      <c r="C45" s="219"/>
      <c r="D45" s="84"/>
      <c r="E45" s="113" t="s">
        <v>129</v>
      </c>
      <c r="F45" s="117">
        <v>160</v>
      </c>
      <c r="G45" s="116"/>
      <c r="H45" s="139"/>
      <c r="I45" s="139">
        <f t="shared" si="0"/>
        <v>0</v>
      </c>
      <c r="J45" s="264">
        <f t="shared" si="1"/>
        <v>0</v>
      </c>
      <c r="K45" s="263">
        <f t="shared" si="2"/>
        <v>0</v>
      </c>
      <c r="L45" s="281" t="e">
        <f t="shared" si="3"/>
        <v>#DIV/0!</v>
      </c>
      <c r="M45" s="85"/>
      <c r="N45" s="80"/>
      <c r="O45" s="80"/>
      <c r="P45" s="80"/>
      <c r="Q45" s="80"/>
      <c r="R45" s="8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81" customFormat="1" ht="18" customHeight="1" outlineLevel="1" x14ac:dyDescent="0.25">
      <c r="A46" s="86"/>
      <c r="B46" s="217"/>
      <c r="C46" s="219"/>
      <c r="D46" s="84"/>
      <c r="E46" s="113"/>
      <c r="F46" s="117"/>
      <c r="G46" s="116"/>
      <c r="H46" s="139"/>
      <c r="I46" s="139">
        <f t="shared" si="0"/>
        <v>0</v>
      </c>
      <c r="J46" s="264">
        <f t="shared" si="1"/>
        <v>0</v>
      </c>
      <c r="K46" s="263">
        <f t="shared" si="2"/>
        <v>0</v>
      </c>
      <c r="L46" s="281" t="e">
        <f t="shared" si="3"/>
        <v>#DIV/0!</v>
      </c>
      <c r="M46" s="85"/>
      <c r="N46" s="80"/>
      <c r="O46" s="80"/>
      <c r="P46" s="80"/>
      <c r="Q46" s="80"/>
      <c r="R46" s="8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</row>
    <row r="47" spans="1:30" s="81" customFormat="1" ht="18" customHeight="1" x14ac:dyDescent="0.25">
      <c r="A47" s="87" t="s">
        <v>89</v>
      </c>
      <c r="B47" s="220" t="s">
        <v>111</v>
      </c>
      <c r="C47" s="221"/>
      <c r="D47" s="88"/>
      <c r="E47" s="110"/>
      <c r="F47" s="111"/>
      <c r="G47" s="89"/>
      <c r="H47" s="112"/>
      <c r="I47" s="112"/>
      <c r="J47" s="112"/>
      <c r="K47" s="112">
        <f>SUM(K48:K54)</f>
        <v>0</v>
      </c>
      <c r="L47" s="112"/>
      <c r="M47" s="85"/>
      <c r="N47" s="80"/>
      <c r="O47" s="80"/>
      <c r="P47" s="80"/>
      <c r="Q47" s="80"/>
      <c r="R47" s="80"/>
    </row>
    <row r="48" spans="1:30" s="81" customFormat="1" ht="36" customHeight="1" outlineLevel="1" x14ac:dyDescent="0.25">
      <c r="A48" s="86" t="s">
        <v>193</v>
      </c>
      <c r="B48" s="217" t="s">
        <v>234</v>
      </c>
      <c r="C48" s="219"/>
      <c r="D48" s="84"/>
      <c r="E48" s="113" t="s">
        <v>129</v>
      </c>
      <c r="F48" s="117">
        <v>2100</v>
      </c>
      <c r="G48" s="116"/>
      <c r="H48" s="139"/>
      <c r="I48" s="139">
        <f t="shared" si="0"/>
        <v>0</v>
      </c>
      <c r="J48" s="264">
        <f t="shared" si="1"/>
        <v>0</v>
      </c>
      <c r="K48" s="263">
        <f t="shared" si="2"/>
        <v>0</v>
      </c>
      <c r="L48" s="281" t="e">
        <f t="shared" si="3"/>
        <v>#DIV/0!</v>
      </c>
      <c r="M48" s="85"/>
      <c r="N48" s="80"/>
      <c r="O48" s="80"/>
      <c r="P48" s="80"/>
      <c r="Q48" s="80"/>
      <c r="R48" s="8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</row>
    <row r="49" spans="1:30" s="81" customFormat="1" ht="18" customHeight="1" outlineLevel="1" x14ac:dyDescent="0.25">
      <c r="A49" s="86" t="s">
        <v>194</v>
      </c>
      <c r="B49" s="217" t="s">
        <v>218</v>
      </c>
      <c r="C49" s="219"/>
      <c r="D49" s="84"/>
      <c r="E49" s="113" t="s">
        <v>129</v>
      </c>
      <c r="F49" s="117">
        <v>400</v>
      </c>
      <c r="G49" s="116"/>
      <c r="H49" s="139"/>
      <c r="I49" s="139">
        <f t="shared" si="0"/>
        <v>0</v>
      </c>
      <c r="J49" s="264">
        <f t="shared" si="1"/>
        <v>0</v>
      </c>
      <c r="K49" s="263">
        <f t="shared" si="2"/>
        <v>0</v>
      </c>
      <c r="L49" s="281" t="e">
        <f t="shared" si="3"/>
        <v>#DIV/0!</v>
      </c>
      <c r="M49" s="85"/>
      <c r="N49" s="80"/>
      <c r="O49" s="80"/>
      <c r="P49" s="80"/>
      <c r="Q49" s="80"/>
      <c r="R49" s="8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</row>
    <row r="50" spans="1:30" s="81" customFormat="1" ht="24.75" customHeight="1" outlineLevel="1" x14ac:dyDescent="0.25">
      <c r="A50" s="86" t="s">
        <v>195</v>
      </c>
      <c r="B50" s="217" t="s">
        <v>139</v>
      </c>
      <c r="C50" s="219"/>
      <c r="D50" s="84"/>
      <c r="E50" s="113" t="s">
        <v>140</v>
      </c>
      <c r="F50" s="117">
        <v>20</v>
      </c>
      <c r="G50" s="116"/>
      <c r="H50" s="139"/>
      <c r="I50" s="139">
        <f t="shared" si="0"/>
        <v>0</v>
      </c>
      <c r="J50" s="264">
        <f t="shared" si="1"/>
        <v>0</v>
      </c>
      <c r="K50" s="263">
        <f t="shared" si="2"/>
        <v>0</v>
      </c>
      <c r="L50" s="281" t="e">
        <f t="shared" si="3"/>
        <v>#DIV/0!</v>
      </c>
      <c r="M50" s="85"/>
      <c r="N50" s="80"/>
      <c r="O50" s="80"/>
      <c r="P50" s="80"/>
      <c r="Q50" s="80"/>
      <c r="R50" s="8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</row>
    <row r="51" spans="1:30" s="81" customFormat="1" ht="38.25" customHeight="1" outlineLevel="1" x14ac:dyDescent="0.25">
      <c r="A51" s="86" t="s">
        <v>196</v>
      </c>
      <c r="B51" s="252" t="s">
        <v>219</v>
      </c>
      <c r="C51" s="253"/>
      <c r="D51" s="84"/>
      <c r="E51" s="113" t="s">
        <v>134</v>
      </c>
      <c r="F51" s="117">
        <v>8</v>
      </c>
      <c r="G51" s="116"/>
      <c r="H51" s="139"/>
      <c r="I51" s="139">
        <f t="shared" si="0"/>
        <v>0</v>
      </c>
      <c r="J51" s="264">
        <f t="shared" si="1"/>
        <v>0</v>
      </c>
      <c r="K51" s="263">
        <f t="shared" si="2"/>
        <v>0</v>
      </c>
      <c r="L51" s="281" t="e">
        <f t="shared" si="3"/>
        <v>#DIV/0!</v>
      </c>
      <c r="M51" s="85"/>
      <c r="N51" s="80"/>
      <c r="O51" s="80"/>
      <c r="P51" s="80"/>
      <c r="Q51" s="80"/>
      <c r="R51" s="8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</row>
    <row r="52" spans="1:30" s="81" customFormat="1" ht="30" customHeight="1" outlineLevel="1" x14ac:dyDescent="0.25">
      <c r="A52" s="86" t="s">
        <v>197</v>
      </c>
      <c r="B52" s="252" t="s">
        <v>220</v>
      </c>
      <c r="C52" s="253"/>
      <c r="D52" s="84"/>
      <c r="E52" s="113" t="s">
        <v>134</v>
      </c>
      <c r="F52" s="117">
        <v>8</v>
      </c>
      <c r="G52" s="116"/>
      <c r="H52" s="139"/>
      <c r="I52" s="139">
        <f t="shared" si="0"/>
        <v>0</v>
      </c>
      <c r="J52" s="264">
        <f t="shared" si="1"/>
        <v>0</v>
      </c>
      <c r="K52" s="263">
        <f t="shared" si="2"/>
        <v>0</v>
      </c>
      <c r="L52" s="281" t="e">
        <f t="shared" si="3"/>
        <v>#DIV/0!</v>
      </c>
      <c r="M52" s="85"/>
      <c r="N52" s="80"/>
      <c r="O52" s="80"/>
      <c r="P52" s="80"/>
      <c r="Q52" s="80"/>
      <c r="R52" s="8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</row>
    <row r="53" spans="1:30" s="81" customFormat="1" ht="39.75" customHeight="1" outlineLevel="1" x14ac:dyDescent="0.25">
      <c r="A53" s="86" t="s">
        <v>198</v>
      </c>
      <c r="B53" s="252" t="s">
        <v>138</v>
      </c>
      <c r="C53" s="253"/>
      <c r="D53" s="84"/>
      <c r="E53" s="113" t="s">
        <v>134</v>
      </c>
      <c r="F53" s="117">
        <v>5</v>
      </c>
      <c r="G53" s="116"/>
      <c r="H53" s="139"/>
      <c r="I53" s="139">
        <f t="shared" si="0"/>
        <v>0</v>
      </c>
      <c r="J53" s="264">
        <f t="shared" si="1"/>
        <v>0</v>
      </c>
      <c r="K53" s="263">
        <f t="shared" si="2"/>
        <v>0</v>
      </c>
      <c r="L53" s="281" t="e">
        <f t="shared" si="3"/>
        <v>#DIV/0!</v>
      </c>
      <c r="M53" s="85"/>
      <c r="N53" s="80"/>
      <c r="O53" s="80"/>
      <c r="P53" s="80"/>
      <c r="Q53" s="80"/>
      <c r="R53" s="8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</row>
    <row r="54" spans="1:30" s="81" customFormat="1" ht="30.75" customHeight="1" outlineLevel="1" x14ac:dyDescent="0.25">
      <c r="A54" s="86" t="s">
        <v>199</v>
      </c>
      <c r="B54" s="217" t="s">
        <v>135</v>
      </c>
      <c r="C54" s="219"/>
      <c r="D54" s="84"/>
      <c r="E54" s="113" t="s">
        <v>129</v>
      </c>
      <c r="F54" s="117">
        <v>10</v>
      </c>
      <c r="G54" s="116"/>
      <c r="H54" s="139"/>
      <c r="I54" s="139">
        <f t="shared" si="0"/>
        <v>0</v>
      </c>
      <c r="J54" s="264">
        <f t="shared" si="1"/>
        <v>0</v>
      </c>
      <c r="K54" s="263">
        <f t="shared" si="2"/>
        <v>0</v>
      </c>
      <c r="L54" s="281" t="e">
        <f t="shared" si="3"/>
        <v>#DIV/0!</v>
      </c>
      <c r="M54" s="85"/>
      <c r="N54" s="80"/>
      <c r="O54" s="80"/>
      <c r="P54" s="80"/>
      <c r="Q54" s="80"/>
      <c r="R54" s="8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</row>
    <row r="55" spans="1:30" s="81" customFormat="1" ht="15.75" outlineLevel="1" x14ac:dyDescent="0.25">
      <c r="A55" s="86"/>
      <c r="B55" s="250"/>
      <c r="C55" s="251"/>
      <c r="D55" s="84"/>
      <c r="E55" s="113"/>
      <c r="F55" s="117"/>
      <c r="G55" s="116"/>
      <c r="H55" s="139"/>
      <c r="I55" s="139"/>
      <c r="J55" s="264"/>
      <c r="K55" s="263"/>
      <c r="L55" s="281"/>
      <c r="M55" s="85"/>
      <c r="N55" s="80"/>
      <c r="O55" s="80"/>
      <c r="P55" s="80"/>
      <c r="Q55" s="80"/>
      <c r="R55" s="8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</row>
    <row r="56" spans="1:30" s="81" customFormat="1" ht="18" customHeight="1" x14ac:dyDescent="0.25">
      <c r="A56" s="87" t="s">
        <v>144</v>
      </c>
      <c r="B56" s="220" t="s">
        <v>142</v>
      </c>
      <c r="C56" s="221"/>
      <c r="D56" s="88"/>
      <c r="E56" s="110"/>
      <c r="F56" s="111"/>
      <c r="G56" s="89"/>
      <c r="H56" s="112"/>
      <c r="I56" s="112"/>
      <c r="J56" s="112"/>
      <c r="K56" s="112">
        <f>SUM(K57:K59)</f>
        <v>0</v>
      </c>
      <c r="L56" s="112"/>
      <c r="M56" s="85"/>
      <c r="N56" s="80"/>
      <c r="O56" s="80"/>
      <c r="P56" s="80"/>
      <c r="Q56" s="80"/>
      <c r="R56" s="80"/>
    </row>
    <row r="57" spans="1:30" s="81" customFormat="1" ht="38.25" customHeight="1" outlineLevel="1" x14ac:dyDescent="0.25">
      <c r="A57" s="86" t="s">
        <v>200</v>
      </c>
      <c r="B57" s="217" t="s">
        <v>137</v>
      </c>
      <c r="C57" s="219"/>
      <c r="D57" s="84"/>
      <c r="E57" s="113" t="s">
        <v>129</v>
      </c>
      <c r="F57" s="117">
        <v>2100</v>
      </c>
      <c r="G57" s="116"/>
      <c r="H57" s="139"/>
      <c r="I57" s="139">
        <f t="shared" si="0"/>
        <v>0</v>
      </c>
      <c r="J57" s="264">
        <f t="shared" si="1"/>
        <v>0</v>
      </c>
      <c r="K57" s="263">
        <f t="shared" si="2"/>
        <v>0</v>
      </c>
      <c r="L57" s="281" t="e">
        <f t="shared" si="3"/>
        <v>#DIV/0!</v>
      </c>
      <c r="M57" s="85"/>
      <c r="N57" s="80"/>
      <c r="O57" s="80"/>
      <c r="P57" s="80"/>
      <c r="Q57" s="80"/>
      <c r="R57" s="8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1:30" s="81" customFormat="1" ht="38.25" customHeight="1" outlineLevel="1" x14ac:dyDescent="0.25">
      <c r="A58" s="86" t="s">
        <v>201</v>
      </c>
      <c r="B58" s="217" t="s">
        <v>136</v>
      </c>
      <c r="C58" s="219"/>
      <c r="D58" s="84"/>
      <c r="E58" s="113" t="s">
        <v>129</v>
      </c>
      <c r="F58" s="117">
        <v>4200</v>
      </c>
      <c r="G58" s="116"/>
      <c r="H58" s="139"/>
      <c r="I58" s="139">
        <f t="shared" si="0"/>
        <v>0</v>
      </c>
      <c r="J58" s="264">
        <f t="shared" si="1"/>
        <v>0</v>
      </c>
      <c r="K58" s="263">
        <f t="shared" si="2"/>
        <v>0</v>
      </c>
      <c r="L58" s="281" t="e">
        <f t="shared" si="3"/>
        <v>#DIV/0!</v>
      </c>
      <c r="M58" s="85"/>
      <c r="N58" s="80"/>
      <c r="O58" s="80"/>
      <c r="P58" s="80"/>
      <c r="Q58" s="80"/>
      <c r="R58" s="8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</row>
    <row r="59" spans="1:30" s="81" customFormat="1" ht="38.25" customHeight="1" outlineLevel="1" x14ac:dyDescent="0.25">
      <c r="A59" s="86" t="s">
        <v>202</v>
      </c>
      <c r="B59" s="217" t="s">
        <v>155</v>
      </c>
      <c r="C59" s="219"/>
      <c r="D59" s="84"/>
      <c r="E59" s="113" t="s">
        <v>129</v>
      </c>
      <c r="F59" s="117">
        <v>600</v>
      </c>
      <c r="G59" s="116"/>
      <c r="H59" s="139"/>
      <c r="I59" s="139">
        <f t="shared" si="0"/>
        <v>0</v>
      </c>
      <c r="J59" s="264">
        <f t="shared" si="1"/>
        <v>0</v>
      </c>
      <c r="K59" s="263">
        <f t="shared" si="2"/>
        <v>0</v>
      </c>
      <c r="L59" s="281" t="e">
        <f t="shared" si="3"/>
        <v>#DIV/0!</v>
      </c>
      <c r="M59" s="85"/>
      <c r="N59" s="80"/>
      <c r="O59" s="80"/>
      <c r="P59" s="80"/>
      <c r="Q59" s="80"/>
      <c r="R59" s="8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</row>
    <row r="60" spans="1:30" s="81" customFormat="1" ht="18" customHeight="1" outlineLevel="1" x14ac:dyDescent="0.25">
      <c r="A60" s="86"/>
      <c r="B60" s="250"/>
      <c r="C60" s="251"/>
      <c r="D60" s="84"/>
      <c r="E60" s="113"/>
      <c r="F60" s="117"/>
      <c r="G60" s="116"/>
      <c r="H60" s="139"/>
      <c r="I60" s="139"/>
      <c r="J60" s="264"/>
      <c r="K60" s="263"/>
      <c r="L60" s="281"/>
      <c r="M60" s="85"/>
      <c r="N60" s="80"/>
      <c r="O60" s="80"/>
      <c r="P60" s="80"/>
      <c r="Q60" s="80"/>
      <c r="R60" s="8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</row>
    <row r="61" spans="1:30" s="81" customFormat="1" ht="18" customHeight="1" x14ac:dyDescent="0.25">
      <c r="A61" s="87" t="s">
        <v>145</v>
      </c>
      <c r="B61" s="220" t="s">
        <v>143</v>
      </c>
      <c r="C61" s="221"/>
      <c r="D61" s="88"/>
      <c r="E61" s="110"/>
      <c r="F61" s="111"/>
      <c r="G61" s="89"/>
      <c r="H61" s="112"/>
      <c r="I61" s="112"/>
      <c r="J61" s="112"/>
      <c r="K61" s="112">
        <f>K62+K63</f>
        <v>0</v>
      </c>
      <c r="L61" s="112"/>
      <c r="M61" s="85"/>
      <c r="N61" s="80"/>
      <c r="O61" s="80"/>
      <c r="P61" s="80"/>
      <c r="Q61" s="80"/>
      <c r="R61" s="80"/>
    </row>
    <row r="62" spans="1:30" s="81" customFormat="1" ht="34.5" customHeight="1" outlineLevel="1" x14ac:dyDescent="0.25">
      <c r="A62" s="86" t="s">
        <v>204</v>
      </c>
      <c r="B62" s="217" t="s">
        <v>235</v>
      </c>
      <c r="C62" s="219"/>
      <c r="D62" s="84"/>
      <c r="E62" s="113" t="s">
        <v>129</v>
      </c>
      <c r="F62" s="117">
        <v>1066.5</v>
      </c>
      <c r="G62" s="116"/>
      <c r="H62" s="139"/>
      <c r="I62" s="139">
        <f t="shared" si="0"/>
        <v>0</v>
      </c>
      <c r="J62" s="264">
        <f t="shared" si="1"/>
        <v>0</v>
      </c>
      <c r="K62" s="263">
        <f t="shared" si="2"/>
        <v>0</v>
      </c>
      <c r="L62" s="281" t="e">
        <f t="shared" si="3"/>
        <v>#DIV/0!</v>
      </c>
      <c r="M62" s="85"/>
      <c r="N62" s="80"/>
      <c r="O62" s="80"/>
      <c r="P62" s="80"/>
      <c r="Q62" s="80"/>
      <c r="R62" s="8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</row>
    <row r="63" spans="1:30" s="81" customFormat="1" ht="18" customHeight="1" outlineLevel="1" x14ac:dyDescent="0.25">
      <c r="A63" s="86" t="s">
        <v>205</v>
      </c>
      <c r="B63" s="217" t="s">
        <v>150</v>
      </c>
      <c r="C63" s="219"/>
      <c r="D63" s="84"/>
      <c r="E63" s="113" t="s">
        <v>140</v>
      </c>
      <c r="F63" s="117">
        <v>2.5</v>
      </c>
      <c r="G63" s="116"/>
      <c r="H63" s="139"/>
      <c r="I63" s="139">
        <f t="shared" si="0"/>
        <v>0</v>
      </c>
      <c r="J63" s="264">
        <f t="shared" si="1"/>
        <v>0</v>
      </c>
      <c r="K63" s="263">
        <f t="shared" si="2"/>
        <v>0</v>
      </c>
      <c r="L63" s="281" t="e">
        <f t="shared" si="3"/>
        <v>#DIV/0!</v>
      </c>
      <c r="M63" s="85"/>
      <c r="N63" s="80"/>
      <c r="O63" s="80"/>
      <c r="P63" s="80"/>
      <c r="Q63" s="80"/>
      <c r="R63" s="8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</row>
    <row r="64" spans="1:30" s="81" customFormat="1" ht="18" customHeight="1" outlineLevel="1" x14ac:dyDescent="0.25">
      <c r="A64" s="86"/>
      <c r="B64" s="250"/>
      <c r="C64" s="251"/>
      <c r="D64" s="84"/>
      <c r="E64" s="113"/>
      <c r="F64" s="117"/>
      <c r="G64" s="116"/>
      <c r="H64" s="139"/>
      <c r="I64" s="139"/>
      <c r="J64" s="264"/>
      <c r="K64" s="263"/>
      <c r="L64" s="281"/>
      <c r="M64" s="85"/>
      <c r="N64" s="80"/>
      <c r="O64" s="80"/>
      <c r="P64" s="80"/>
      <c r="Q64" s="80"/>
      <c r="R64" s="8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</row>
    <row r="65" spans="1:30" s="81" customFormat="1" ht="18" customHeight="1" x14ac:dyDescent="0.25">
      <c r="A65" s="87" t="s">
        <v>146</v>
      </c>
      <c r="B65" s="220" t="s">
        <v>159</v>
      </c>
      <c r="C65" s="221"/>
      <c r="D65" s="88"/>
      <c r="E65" s="110"/>
      <c r="F65" s="111"/>
      <c r="G65" s="89"/>
      <c r="H65" s="112"/>
      <c r="I65" s="112"/>
      <c r="J65" s="112"/>
      <c r="K65" s="112">
        <f>K66+K67</f>
        <v>0</v>
      </c>
      <c r="L65" s="112"/>
      <c r="M65" s="85"/>
      <c r="N65" s="80"/>
      <c r="O65" s="80"/>
      <c r="P65" s="80"/>
      <c r="Q65" s="80"/>
      <c r="R65" s="8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</row>
    <row r="66" spans="1:30" s="81" customFormat="1" ht="18" customHeight="1" outlineLevel="1" x14ac:dyDescent="0.25">
      <c r="A66" s="86" t="s">
        <v>206</v>
      </c>
      <c r="B66" s="217" t="s">
        <v>153</v>
      </c>
      <c r="C66" s="219"/>
      <c r="D66" s="91"/>
      <c r="E66" s="113" t="s">
        <v>129</v>
      </c>
      <c r="F66" s="118">
        <v>10</v>
      </c>
      <c r="G66" s="116"/>
      <c r="H66" s="139"/>
      <c r="I66" s="139">
        <f t="shared" si="0"/>
        <v>0</v>
      </c>
      <c r="J66" s="264">
        <f t="shared" si="1"/>
        <v>0</v>
      </c>
      <c r="K66" s="263">
        <f t="shared" si="2"/>
        <v>0</v>
      </c>
      <c r="L66" s="281" t="e">
        <f t="shared" si="3"/>
        <v>#DIV/0!</v>
      </c>
      <c r="M66" s="85"/>
      <c r="N66" s="80"/>
      <c r="O66" s="80"/>
      <c r="P66" s="80"/>
      <c r="Q66" s="80"/>
      <c r="R66" s="80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</row>
    <row r="67" spans="1:30" s="81" customFormat="1" ht="18" customHeight="1" outlineLevel="1" x14ac:dyDescent="0.25">
      <c r="A67" s="86" t="s">
        <v>207</v>
      </c>
      <c r="B67" s="217" t="s">
        <v>141</v>
      </c>
      <c r="C67" s="219"/>
      <c r="D67" s="91"/>
      <c r="E67" s="113" t="s">
        <v>129</v>
      </c>
      <c r="F67" s="118">
        <v>50</v>
      </c>
      <c r="G67" s="116"/>
      <c r="H67" s="139"/>
      <c r="I67" s="139">
        <f t="shared" si="0"/>
        <v>0</v>
      </c>
      <c r="J67" s="264">
        <f t="shared" si="1"/>
        <v>0</v>
      </c>
      <c r="K67" s="263">
        <f t="shared" si="2"/>
        <v>0</v>
      </c>
      <c r="L67" s="281" t="e">
        <f t="shared" si="3"/>
        <v>#DIV/0!</v>
      </c>
      <c r="M67" s="85"/>
      <c r="N67" s="80"/>
      <c r="O67" s="80"/>
      <c r="P67" s="80"/>
      <c r="Q67" s="80"/>
      <c r="R67" s="80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0" s="81" customFormat="1" ht="18" customHeight="1" outlineLevel="1" x14ac:dyDescent="0.25">
      <c r="A68" s="86"/>
      <c r="B68" s="133"/>
      <c r="C68" s="134"/>
      <c r="D68" s="91"/>
      <c r="E68" s="113"/>
      <c r="F68" s="118"/>
      <c r="G68" s="116"/>
      <c r="H68" s="139"/>
      <c r="I68" s="139"/>
      <c r="J68" s="264"/>
      <c r="K68" s="263"/>
      <c r="L68" s="281"/>
      <c r="M68" s="85"/>
      <c r="N68" s="80"/>
      <c r="O68" s="80"/>
      <c r="P68" s="80"/>
      <c r="Q68" s="80"/>
      <c r="R68" s="80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</row>
    <row r="69" spans="1:30" s="81" customFormat="1" ht="18" customHeight="1" x14ac:dyDescent="0.25">
      <c r="A69" s="87" t="s">
        <v>156</v>
      </c>
      <c r="B69" s="220" t="s">
        <v>160</v>
      </c>
      <c r="C69" s="221"/>
      <c r="D69" s="88"/>
      <c r="E69" s="110"/>
      <c r="F69" s="111"/>
      <c r="G69" s="89"/>
      <c r="H69" s="112"/>
      <c r="I69" s="112"/>
      <c r="J69" s="112"/>
      <c r="K69" s="112">
        <f>K70+K73</f>
        <v>0</v>
      </c>
      <c r="L69" s="112"/>
      <c r="M69" s="85"/>
      <c r="N69" s="80"/>
      <c r="O69" s="80"/>
      <c r="P69" s="80"/>
      <c r="Q69" s="80"/>
      <c r="R69" s="8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</row>
    <row r="70" spans="1:30" s="81" customFormat="1" ht="44.25" customHeight="1" outlineLevel="1" x14ac:dyDescent="0.25">
      <c r="A70" s="86" t="s">
        <v>208</v>
      </c>
      <c r="B70" s="217" t="s">
        <v>164</v>
      </c>
      <c r="C70" s="219"/>
      <c r="D70" s="91"/>
      <c r="E70" s="113" t="s">
        <v>129</v>
      </c>
      <c r="F70" s="118">
        <v>220</v>
      </c>
      <c r="G70" s="116"/>
      <c r="H70" s="139"/>
      <c r="I70" s="139">
        <f t="shared" si="0"/>
        <v>0</v>
      </c>
      <c r="J70" s="264">
        <f t="shared" si="1"/>
        <v>0</v>
      </c>
      <c r="K70" s="263">
        <f t="shared" si="2"/>
        <v>0</v>
      </c>
      <c r="L70" s="281" t="e">
        <f t="shared" si="3"/>
        <v>#DIV/0!</v>
      </c>
      <c r="M70" s="85"/>
      <c r="N70" s="80"/>
      <c r="O70" s="80"/>
      <c r="P70" s="80"/>
      <c r="Q70" s="80"/>
      <c r="R70" s="80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s="81" customFormat="1" ht="18" customHeight="1" outlineLevel="1" x14ac:dyDescent="0.25">
      <c r="A71" s="86"/>
      <c r="B71" s="133"/>
      <c r="C71" s="134"/>
      <c r="D71" s="91"/>
      <c r="E71" s="113"/>
      <c r="F71" s="118"/>
      <c r="G71" s="116"/>
      <c r="H71" s="139"/>
      <c r="I71" s="139"/>
      <c r="J71" s="264"/>
      <c r="K71" s="263"/>
      <c r="L71" s="281"/>
      <c r="M71" s="85"/>
      <c r="N71" s="80"/>
      <c r="O71" s="80"/>
      <c r="P71" s="80"/>
      <c r="Q71" s="80"/>
      <c r="R71" s="80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81" customFormat="1" ht="18" customHeight="1" x14ac:dyDescent="0.25">
      <c r="A72" s="87" t="s">
        <v>161</v>
      </c>
      <c r="B72" s="220" t="s">
        <v>163</v>
      </c>
      <c r="C72" s="221"/>
      <c r="D72" s="88"/>
      <c r="E72" s="110"/>
      <c r="F72" s="111"/>
      <c r="G72" s="89"/>
      <c r="H72" s="112"/>
      <c r="I72" s="112"/>
      <c r="J72" s="112"/>
      <c r="K72" s="112">
        <f>K73</f>
        <v>0</v>
      </c>
      <c r="L72" s="112"/>
      <c r="M72" s="85"/>
      <c r="N72" s="80"/>
      <c r="O72" s="80"/>
      <c r="P72" s="80"/>
      <c r="Q72" s="80"/>
      <c r="R72" s="8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</row>
    <row r="73" spans="1:30" s="81" customFormat="1" ht="34.5" customHeight="1" outlineLevel="1" x14ac:dyDescent="0.25">
      <c r="A73" s="86" t="s">
        <v>209</v>
      </c>
      <c r="B73" s="217" t="s">
        <v>165</v>
      </c>
      <c r="C73" s="219"/>
      <c r="D73" s="91"/>
      <c r="E73" s="113" t="s">
        <v>129</v>
      </c>
      <c r="F73" s="118">
        <v>96.5</v>
      </c>
      <c r="G73" s="116"/>
      <c r="H73" s="139"/>
      <c r="I73" s="139">
        <f t="shared" si="0"/>
        <v>0</v>
      </c>
      <c r="J73" s="264">
        <f t="shared" si="1"/>
        <v>0</v>
      </c>
      <c r="K73" s="263">
        <f t="shared" si="2"/>
        <v>0</v>
      </c>
      <c r="L73" s="281" t="e">
        <f t="shared" si="3"/>
        <v>#DIV/0!</v>
      </c>
      <c r="M73" s="85"/>
      <c r="N73" s="80"/>
      <c r="O73" s="80"/>
      <c r="P73" s="80"/>
      <c r="Q73" s="80"/>
      <c r="R73" s="80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</row>
    <row r="74" spans="1:30" s="81" customFormat="1" ht="18" customHeight="1" outlineLevel="1" x14ac:dyDescent="0.25">
      <c r="A74" s="86"/>
      <c r="B74" s="250"/>
      <c r="C74" s="251"/>
      <c r="D74" s="91"/>
      <c r="E74" s="109"/>
      <c r="F74" s="118"/>
      <c r="G74" s="116"/>
      <c r="H74" s="139"/>
      <c r="I74" s="139"/>
      <c r="J74" s="264"/>
      <c r="K74" s="263"/>
      <c r="L74" s="281"/>
      <c r="M74" s="85"/>
      <c r="N74" s="80"/>
      <c r="O74" s="80"/>
      <c r="P74" s="80"/>
      <c r="Q74" s="80"/>
      <c r="R74" s="80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81" customFormat="1" ht="18" customHeight="1" x14ac:dyDescent="0.25">
      <c r="A75" s="87" t="s">
        <v>162</v>
      </c>
      <c r="B75" s="220" t="s">
        <v>147</v>
      </c>
      <c r="C75" s="221"/>
      <c r="D75" s="88"/>
      <c r="E75" s="110"/>
      <c r="F75" s="111"/>
      <c r="G75" s="89"/>
      <c r="H75" s="112"/>
      <c r="I75" s="112"/>
      <c r="J75" s="112"/>
      <c r="K75" s="112">
        <f>K76+K77+K78+K79</f>
        <v>0</v>
      </c>
      <c r="L75" s="112"/>
      <c r="M75" s="85"/>
      <c r="N75" s="80"/>
      <c r="O75" s="80"/>
      <c r="P75" s="80"/>
      <c r="Q75" s="80"/>
      <c r="R75" s="8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</row>
    <row r="76" spans="1:30" s="81" customFormat="1" ht="18" customHeight="1" outlineLevel="1" x14ac:dyDescent="0.25">
      <c r="A76" s="86" t="s">
        <v>210</v>
      </c>
      <c r="B76" s="217" t="s">
        <v>151</v>
      </c>
      <c r="C76" s="219"/>
      <c r="D76" s="91"/>
      <c r="E76" s="129" t="s">
        <v>129</v>
      </c>
      <c r="F76" s="118">
        <v>70</v>
      </c>
      <c r="G76" s="116"/>
      <c r="H76" s="139"/>
      <c r="I76" s="139">
        <f t="shared" si="0"/>
        <v>0</v>
      </c>
      <c r="J76" s="264">
        <f t="shared" si="1"/>
        <v>0</v>
      </c>
      <c r="K76" s="263">
        <f>K77+K78+K79</f>
        <v>0</v>
      </c>
      <c r="L76" s="281" t="e">
        <f t="shared" si="3"/>
        <v>#DIV/0!</v>
      </c>
      <c r="M76" s="85"/>
      <c r="N76" s="80"/>
      <c r="O76" s="80"/>
      <c r="P76" s="80"/>
      <c r="Q76" s="80"/>
      <c r="R76" s="80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81" customFormat="1" ht="18" customHeight="1" outlineLevel="1" x14ac:dyDescent="0.25">
      <c r="A77" s="86" t="s">
        <v>211</v>
      </c>
      <c r="B77" s="217" t="s">
        <v>152</v>
      </c>
      <c r="C77" s="219"/>
      <c r="D77" s="91"/>
      <c r="E77" s="129" t="s">
        <v>129</v>
      </c>
      <c r="F77" s="118">
        <v>70</v>
      </c>
      <c r="G77" s="116"/>
      <c r="H77" s="139"/>
      <c r="I77" s="139">
        <f t="shared" si="0"/>
        <v>0</v>
      </c>
      <c r="J77" s="264">
        <f t="shared" si="1"/>
        <v>0</v>
      </c>
      <c r="K77" s="263">
        <f t="shared" si="2"/>
        <v>0</v>
      </c>
      <c r="L77" s="281" t="e">
        <f t="shared" si="3"/>
        <v>#DIV/0!</v>
      </c>
      <c r="M77" s="85"/>
      <c r="N77" s="80"/>
      <c r="O77" s="80"/>
      <c r="P77" s="80"/>
      <c r="Q77" s="80"/>
      <c r="R77" s="80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1:30" s="81" customFormat="1" ht="18" customHeight="1" outlineLevel="1" x14ac:dyDescent="0.25">
      <c r="A78" s="86" t="s">
        <v>212</v>
      </c>
      <c r="B78" s="217" t="s">
        <v>154</v>
      </c>
      <c r="C78" s="219"/>
      <c r="D78" s="91"/>
      <c r="E78" s="109" t="s">
        <v>140</v>
      </c>
      <c r="F78" s="118">
        <v>1700</v>
      </c>
      <c r="G78" s="116"/>
      <c r="H78" s="139"/>
      <c r="I78" s="139">
        <f t="shared" si="0"/>
        <v>0</v>
      </c>
      <c r="J78" s="264">
        <f t="shared" si="1"/>
        <v>0</v>
      </c>
      <c r="K78" s="263">
        <f t="shared" si="2"/>
        <v>0</v>
      </c>
      <c r="L78" s="281" t="e">
        <f t="shared" si="3"/>
        <v>#DIV/0!</v>
      </c>
      <c r="M78" s="85"/>
      <c r="N78" s="80"/>
      <c r="O78" s="80"/>
      <c r="P78" s="80"/>
      <c r="Q78" s="80"/>
      <c r="R78" s="80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1:30" s="81" customFormat="1" ht="18" customHeight="1" outlineLevel="1" x14ac:dyDescent="0.25">
      <c r="A79" s="86"/>
      <c r="B79" s="217" t="s">
        <v>236</v>
      </c>
      <c r="C79" s="219"/>
      <c r="D79" s="91"/>
      <c r="E79" s="129" t="s">
        <v>129</v>
      </c>
      <c r="F79" s="118">
        <v>632</v>
      </c>
      <c r="G79" s="116"/>
      <c r="H79" s="139"/>
      <c r="I79" s="139">
        <f t="shared" si="0"/>
        <v>0</v>
      </c>
      <c r="J79" s="264">
        <f t="shared" si="1"/>
        <v>0</v>
      </c>
      <c r="K79" s="263">
        <f t="shared" si="2"/>
        <v>0</v>
      </c>
      <c r="L79" s="281" t="e">
        <f t="shared" si="3"/>
        <v>#DIV/0!</v>
      </c>
      <c r="M79" s="85"/>
      <c r="N79" s="80"/>
      <c r="O79" s="80"/>
      <c r="P79" s="80"/>
      <c r="Q79" s="80"/>
      <c r="R79" s="80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81" customFormat="1" ht="18" customHeight="1" outlineLevel="1" x14ac:dyDescent="0.25">
      <c r="A80" s="86" t="s">
        <v>213</v>
      </c>
      <c r="B80" s="131"/>
      <c r="C80" s="132"/>
      <c r="D80" s="91"/>
      <c r="E80" s="109"/>
      <c r="F80" s="118"/>
      <c r="G80" s="116"/>
      <c r="H80" s="139"/>
      <c r="I80" s="139"/>
      <c r="J80" s="264"/>
      <c r="K80" s="263"/>
      <c r="L80" s="281"/>
      <c r="M80" s="85"/>
      <c r="N80" s="80"/>
      <c r="O80" s="80"/>
      <c r="P80" s="80"/>
      <c r="Q80" s="80"/>
      <c r="R80" s="80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81" customFormat="1" ht="18" customHeight="1" x14ac:dyDescent="0.25">
      <c r="A81" s="87" t="s">
        <v>203</v>
      </c>
      <c r="B81" s="220" t="s">
        <v>157</v>
      </c>
      <c r="C81" s="221"/>
      <c r="D81" s="88"/>
      <c r="E81" s="110"/>
      <c r="F81" s="111"/>
      <c r="G81" s="89"/>
      <c r="H81" s="112"/>
      <c r="I81" s="112"/>
      <c r="J81" s="112"/>
      <c r="K81" s="112">
        <f>K82</f>
        <v>0</v>
      </c>
      <c r="L81" s="112"/>
      <c r="M81" s="85"/>
      <c r="N81" s="80"/>
      <c r="O81" s="80"/>
      <c r="P81" s="80"/>
      <c r="Q81" s="80"/>
      <c r="R81" s="8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</row>
    <row r="82" spans="1:30" s="81" customFormat="1" ht="37.5" customHeight="1" outlineLevel="1" x14ac:dyDescent="0.25">
      <c r="A82" s="86" t="s">
        <v>214</v>
      </c>
      <c r="B82" s="217" t="s">
        <v>215</v>
      </c>
      <c r="C82" s="219"/>
      <c r="D82" s="91"/>
      <c r="E82" s="109" t="s">
        <v>158</v>
      </c>
      <c r="F82" s="118">
        <v>1</v>
      </c>
      <c r="G82" s="116"/>
      <c r="H82" s="139"/>
      <c r="I82" s="139">
        <f t="shared" ref="I80:I89" si="4">G82*F82</f>
        <v>0</v>
      </c>
      <c r="J82" s="264">
        <f t="shared" ref="J80:J89" si="5">H82*F82</f>
        <v>0</v>
      </c>
      <c r="K82" s="263">
        <f t="shared" ref="K80:K89" si="6">I82+J82</f>
        <v>0</v>
      </c>
      <c r="L82" s="281" t="e">
        <f t="shared" ref="L80:L89" si="7">(K82/$K$90)*100</f>
        <v>#DIV/0!</v>
      </c>
      <c r="M82" s="85"/>
      <c r="N82" s="80"/>
      <c r="O82" s="80"/>
      <c r="P82" s="80"/>
      <c r="Q82" s="80"/>
      <c r="R82" s="80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81" customFormat="1" ht="15.75" outlineLevel="1" x14ac:dyDescent="0.25">
      <c r="A83" s="86"/>
      <c r="B83" s="135"/>
      <c r="C83" s="136"/>
      <c r="D83" s="91"/>
      <c r="E83" s="109"/>
      <c r="F83" s="118"/>
      <c r="G83" s="116"/>
      <c r="H83" s="139"/>
      <c r="I83" s="139"/>
      <c r="J83" s="264"/>
      <c r="K83" s="263"/>
      <c r="L83" s="281"/>
      <c r="M83" s="85"/>
      <c r="N83" s="80"/>
      <c r="O83" s="80"/>
      <c r="P83" s="80"/>
      <c r="Q83" s="80"/>
      <c r="R83" s="80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81" customFormat="1" ht="18" customHeight="1" x14ac:dyDescent="0.25">
      <c r="A84" s="87" t="s">
        <v>221</v>
      </c>
      <c r="B84" s="220" t="s">
        <v>222</v>
      </c>
      <c r="C84" s="221"/>
      <c r="D84" s="88"/>
      <c r="E84" s="110"/>
      <c r="F84" s="111"/>
      <c r="G84" s="89"/>
      <c r="H84" s="112"/>
      <c r="I84" s="112"/>
      <c r="J84" s="112"/>
      <c r="K84" s="112">
        <f>K85+K86+K87+K88</f>
        <v>0</v>
      </c>
      <c r="L84" s="112"/>
      <c r="M84" s="85"/>
      <c r="N84" s="80"/>
      <c r="O84" s="80"/>
      <c r="P84" s="80"/>
      <c r="Q84" s="80"/>
      <c r="R84" s="8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</row>
    <row r="85" spans="1:30" s="81" customFormat="1" ht="15.75" outlineLevel="1" x14ac:dyDescent="0.25">
      <c r="A85" s="86" t="s">
        <v>225</v>
      </c>
      <c r="B85" s="217" t="s">
        <v>223</v>
      </c>
      <c r="C85" s="219"/>
      <c r="D85" s="91"/>
      <c r="E85" s="109" t="s">
        <v>224</v>
      </c>
      <c r="F85" s="118">
        <v>480</v>
      </c>
      <c r="G85" s="116"/>
      <c r="H85" s="139"/>
      <c r="I85" s="139">
        <f t="shared" si="4"/>
        <v>0</v>
      </c>
      <c r="J85" s="264">
        <f t="shared" si="5"/>
        <v>0</v>
      </c>
      <c r="K85" s="263">
        <f t="shared" si="6"/>
        <v>0</v>
      </c>
      <c r="L85" s="281" t="e">
        <f t="shared" si="7"/>
        <v>#DIV/0!</v>
      </c>
      <c r="M85" s="85"/>
      <c r="N85" s="80"/>
      <c r="O85" s="80"/>
      <c r="P85" s="80"/>
      <c r="Q85" s="80"/>
      <c r="R85" s="80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81" customFormat="1" ht="15.75" outlineLevel="1" x14ac:dyDescent="0.25">
      <c r="A86" s="86" t="s">
        <v>226</v>
      </c>
      <c r="B86" s="217" t="s">
        <v>227</v>
      </c>
      <c r="C86" s="219"/>
      <c r="D86" s="91"/>
      <c r="E86" s="109" t="s">
        <v>224</v>
      </c>
      <c r="F86" s="118">
        <v>240</v>
      </c>
      <c r="G86" s="116"/>
      <c r="H86" s="139"/>
      <c r="I86" s="139">
        <f t="shared" si="4"/>
        <v>0</v>
      </c>
      <c r="J86" s="264">
        <f t="shared" si="5"/>
        <v>0</v>
      </c>
      <c r="K86" s="263">
        <f t="shared" si="6"/>
        <v>0</v>
      </c>
      <c r="L86" s="281" t="e">
        <f t="shared" si="7"/>
        <v>#DIV/0!</v>
      </c>
      <c r="M86" s="85"/>
      <c r="N86" s="80"/>
      <c r="O86" s="80"/>
      <c r="P86" s="80"/>
      <c r="Q86" s="80"/>
      <c r="R86" s="80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81" customFormat="1" ht="15.75" outlineLevel="1" x14ac:dyDescent="0.25">
      <c r="A87" s="86" t="s">
        <v>229</v>
      </c>
      <c r="B87" s="217" t="s">
        <v>228</v>
      </c>
      <c r="C87" s="219"/>
      <c r="D87" s="91"/>
      <c r="E87" s="109" t="s">
        <v>224</v>
      </c>
      <c r="F87" s="118">
        <v>480</v>
      </c>
      <c r="G87" s="116"/>
      <c r="H87" s="139"/>
      <c r="I87" s="139">
        <f t="shared" si="4"/>
        <v>0</v>
      </c>
      <c r="J87" s="264">
        <f t="shared" si="5"/>
        <v>0</v>
      </c>
      <c r="K87" s="263">
        <f t="shared" si="6"/>
        <v>0</v>
      </c>
      <c r="L87" s="281" t="e">
        <f t="shared" si="7"/>
        <v>#DIV/0!</v>
      </c>
      <c r="M87" s="85"/>
      <c r="N87" s="80"/>
      <c r="O87" s="80"/>
      <c r="P87" s="80"/>
      <c r="Q87" s="80"/>
      <c r="R87" s="80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81" customFormat="1" ht="18" customHeight="1" outlineLevel="1" x14ac:dyDescent="0.25">
      <c r="A88" s="86" t="s">
        <v>231</v>
      </c>
      <c r="B88" s="217" t="s">
        <v>230</v>
      </c>
      <c r="C88" s="219"/>
      <c r="D88" s="91"/>
      <c r="E88" s="109" t="s">
        <v>224</v>
      </c>
      <c r="F88" s="118">
        <v>480</v>
      </c>
      <c r="G88" s="116"/>
      <c r="H88" s="139"/>
      <c r="I88" s="139">
        <f t="shared" si="4"/>
        <v>0</v>
      </c>
      <c r="J88" s="264">
        <f t="shared" si="5"/>
        <v>0</v>
      </c>
      <c r="K88" s="263">
        <f t="shared" si="6"/>
        <v>0</v>
      </c>
      <c r="L88" s="281" t="e">
        <f t="shared" si="7"/>
        <v>#DIV/0!</v>
      </c>
      <c r="M88" s="85"/>
      <c r="N88" s="80"/>
      <c r="O88" s="80"/>
      <c r="P88" s="80"/>
      <c r="Q88" s="80"/>
      <c r="R88" s="80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81" customFormat="1" ht="18" customHeight="1" outlineLevel="1" x14ac:dyDescent="0.25">
      <c r="A89" s="86"/>
      <c r="B89" s="217"/>
      <c r="C89" s="219"/>
      <c r="D89" s="91"/>
      <c r="E89" s="109"/>
      <c r="F89" s="119"/>
      <c r="G89" s="116"/>
      <c r="H89" s="139"/>
      <c r="I89" s="139"/>
      <c r="J89" s="264"/>
      <c r="K89" s="263"/>
      <c r="L89" s="281"/>
      <c r="M89" s="85"/>
      <c r="N89" s="80"/>
      <c r="O89" s="80"/>
      <c r="P89" s="80"/>
      <c r="Q89" s="80"/>
      <c r="R89" s="80"/>
      <c r="S89" s="93"/>
      <c r="T89" s="93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ht="36.75" customHeight="1" x14ac:dyDescent="0.25">
      <c r="A90" s="95"/>
      <c r="B90" s="245"/>
      <c r="C90" s="245"/>
      <c r="D90" s="245"/>
      <c r="E90" s="245"/>
      <c r="F90" s="245"/>
      <c r="G90" s="245"/>
      <c r="H90" s="138"/>
      <c r="I90" s="249" t="s">
        <v>247</v>
      </c>
      <c r="J90" s="249"/>
      <c r="K90" s="265">
        <f>K84+K81+K75+K72+K69+K61+K56+K47+K14+K40</f>
        <v>0</v>
      </c>
      <c r="L90" s="284" t="e">
        <f>SUM(L15:L89)</f>
        <v>#DIV/0!</v>
      </c>
      <c r="N90" s="80"/>
      <c r="O90" s="80"/>
      <c r="P90" s="80"/>
      <c r="Q90" s="80"/>
      <c r="R90" s="80"/>
    </row>
    <row r="91" spans="1:30" ht="99" customHeight="1" x14ac:dyDescent="0.25">
      <c r="A91" s="246" t="s">
        <v>82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8"/>
      <c r="N91" s="80"/>
      <c r="O91" s="80"/>
      <c r="P91" s="80"/>
      <c r="Q91" s="80"/>
      <c r="R91" s="80"/>
    </row>
  </sheetData>
  <sheetProtection selectLockedCells="1"/>
  <autoFilter ref="A11:F14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customSheetViews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4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101">
    <mergeCell ref="I90:J90"/>
    <mergeCell ref="B87:C87"/>
    <mergeCell ref="B88:C88"/>
    <mergeCell ref="B19:C19"/>
    <mergeCell ref="B79:C79"/>
    <mergeCell ref="B67:C67"/>
    <mergeCell ref="B70:C70"/>
    <mergeCell ref="B66:C66"/>
    <mergeCell ref="B74:C74"/>
    <mergeCell ref="B75:C75"/>
    <mergeCell ref="B84:C84"/>
    <mergeCell ref="B44:C44"/>
    <mergeCell ref="B42:C42"/>
    <mergeCell ref="B41:C41"/>
    <mergeCell ref="B30:C30"/>
    <mergeCell ref="B32:C32"/>
    <mergeCell ref="B20:C20"/>
    <mergeCell ref="B28:C28"/>
    <mergeCell ref="B26:C26"/>
    <mergeCell ref="B27:C27"/>
    <mergeCell ref="B77:C77"/>
    <mergeCell ref="B65:C65"/>
    <mergeCell ref="B60:C60"/>
    <mergeCell ref="B64:C64"/>
    <mergeCell ref="B86:C86"/>
    <mergeCell ref="B85:C85"/>
    <mergeCell ref="B47:C47"/>
    <mergeCell ref="B48:C48"/>
    <mergeCell ref="B49:C49"/>
    <mergeCell ref="B54:C54"/>
    <mergeCell ref="B57:C57"/>
    <mergeCell ref="B58:C58"/>
    <mergeCell ref="B52:C52"/>
    <mergeCell ref="B53:C53"/>
    <mergeCell ref="B51:C51"/>
    <mergeCell ref="B81:C81"/>
    <mergeCell ref="B69:C69"/>
    <mergeCell ref="B72:C72"/>
    <mergeCell ref="B73:C73"/>
    <mergeCell ref="B78:C78"/>
    <mergeCell ref="B61:C61"/>
    <mergeCell ref="B62:C62"/>
    <mergeCell ref="B76:C76"/>
    <mergeCell ref="B14:C14"/>
    <mergeCell ref="B15:C15"/>
    <mergeCell ref="B90:G90"/>
    <mergeCell ref="A91:L91"/>
    <mergeCell ref="B82:C82"/>
    <mergeCell ref="B89:C89"/>
    <mergeCell ref="B63:C63"/>
    <mergeCell ref="B36:C36"/>
    <mergeCell ref="B38:C38"/>
    <mergeCell ref="B55:C55"/>
    <mergeCell ref="B43:C43"/>
    <mergeCell ref="B45:C45"/>
    <mergeCell ref="B46:C46"/>
    <mergeCell ref="B16:C16"/>
    <mergeCell ref="B33:C33"/>
    <mergeCell ref="B34:C34"/>
    <mergeCell ref="B31:C31"/>
    <mergeCell ref="B29:C29"/>
    <mergeCell ref="B10:H10"/>
    <mergeCell ref="J11:J12"/>
    <mergeCell ref="A11:A12"/>
    <mergeCell ref="B11:C12"/>
    <mergeCell ref="D11:D12"/>
    <mergeCell ref="E11:E12"/>
    <mergeCell ref="F11:F12"/>
    <mergeCell ref="G11:G12"/>
    <mergeCell ref="H11:H12"/>
    <mergeCell ref="I11:I12"/>
    <mergeCell ref="K11:K12"/>
    <mergeCell ref="L11:L12"/>
    <mergeCell ref="K3:L3"/>
    <mergeCell ref="B9:H9"/>
    <mergeCell ref="B1:H2"/>
    <mergeCell ref="B3:F3"/>
    <mergeCell ref="G3:H3"/>
    <mergeCell ref="B4:F4"/>
    <mergeCell ref="G4:H4"/>
    <mergeCell ref="D5:F5"/>
    <mergeCell ref="G5:H5"/>
    <mergeCell ref="D6:F6"/>
    <mergeCell ref="G6:H6"/>
    <mergeCell ref="B7:F7"/>
    <mergeCell ref="I2:L2"/>
    <mergeCell ref="B8:F8"/>
    <mergeCell ref="B17:C17"/>
    <mergeCell ref="B21:C21"/>
    <mergeCell ref="B22:C22"/>
    <mergeCell ref="B23:C23"/>
    <mergeCell ref="B24:C24"/>
    <mergeCell ref="B25:C25"/>
    <mergeCell ref="B18:C18"/>
    <mergeCell ref="B50:C50"/>
    <mergeCell ref="B59:C59"/>
    <mergeCell ref="B56:C56"/>
    <mergeCell ref="B39:C39"/>
    <mergeCell ref="B35:C35"/>
    <mergeCell ref="B37:C37"/>
    <mergeCell ref="B40:C40"/>
  </mergeCells>
  <phoneticPr fontId="7" type="noConversion"/>
  <printOptions horizontalCentered="1"/>
  <pageMargins left="0.25" right="0.25" top="0.75" bottom="0.75" header="0.3" footer="0.3"/>
  <pageSetup paperSize="9" scale="49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74</v>
      </c>
    </row>
    <row r="6" spans="1:1" x14ac:dyDescent="0.25">
      <c r="A6" t="s">
        <v>72</v>
      </c>
    </row>
    <row r="7" spans="1:1" x14ac:dyDescent="0.25">
      <c r="A7" t="s">
        <v>73</v>
      </c>
    </row>
  </sheetData>
  <customSheetViews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255" t="s">
        <v>23</v>
      </c>
      <c r="C2" s="255"/>
      <c r="D2" s="255"/>
      <c r="E2" s="255"/>
      <c r="G2" s="254" t="s">
        <v>22</v>
      </c>
      <c r="H2" s="254"/>
      <c r="I2" s="254"/>
      <c r="J2" s="254"/>
    </row>
    <row r="3" spans="2:10" s="15" customFormat="1" ht="60" customHeight="1" x14ac:dyDescent="0.25">
      <c r="B3" s="70" t="s">
        <v>24</v>
      </c>
      <c r="C3" s="71" t="s">
        <v>25</v>
      </c>
      <c r="D3" s="71" t="s">
        <v>26</v>
      </c>
      <c r="E3" s="71" t="s">
        <v>27</v>
      </c>
      <c r="G3" s="70" t="s">
        <v>24</v>
      </c>
      <c r="H3" s="71" t="s">
        <v>25</v>
      </c>
      <c r="I3" s="71" t="s">
        <v>26</v>
      </c>
      <c r="J3" s="71" t="s">
        <v>27</v>
      </c>
    </row>
    <row r="4" spans="2:10" ht="20.100000000000001" customHeight="1" x14ac:dyDescent="0.25">
      <c r="B4" s="72" t="s">
        <v>28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28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30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29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31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31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256" t="s">
        <v>33</v>
      </c>
      <c r="C7" s="256"/>
      <c r="D7" s="256"/>
      <c r="E7" s="74">
        <f>SUM(E4:E6)</f>
        <v>109.41176470588235</v>
      </c>
      <c r="G7" s="256" t="s">
        <v>32</v>
      </c>
      <c r="H7" s="256"/>
      <c r="I7" s="256"/>
      <c r="J7" s="74">
        <f>SUM(J4:J6)</f>
        <v>85.64705882352942</v>
      </c>
    </row>
    <row r="9" spans="2:10" ht="20.100000000000001" customHeight="1" x14ac:dyDescent="0.25">
      <c r="B9" s="256" t="s">
        <v>61</v>
      </c>
      <c r="C9" s="256"/>
      <c r="D9" s="256"/>
      <c r="E9" s="76">
        <v>1.5</v>
      </c>
      <c r="G9" s="256" t="s">
        <v>62</v>
      </c>
      <c r="H9" s="256"/>
      <c r="I9" s="256"/>
      <c r="J9" s="69">
        <v>1.3</v>
      </c>
    </row>
    <row r="11" spans="2:10" ht="20.100000000000001" customHeight="1" x14ac:dyDescent="0.25">
      <c r="B11" s="15" t="s">
        <v>63</v>
      </c>
    </row>
  </sheetData>
  <customSheetViews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34</v>
      </c>
    </row>
    <row r="2" spans="2:7" x14ac:dyDescent="0.25">
      <c r="B2" s="20" t="s">
        <v>35</v>
      </c>
      <c r="G2" s="21"/>
    </row>
    <row r="3" spans="2:7" ht="36.75" customHeight="1" thickBot="1" x14ac:dyDescent="0.3">
      <c r="B3" s="258" t="s">
        <v>36</v>
      </c>
      <c r="C3" s="258"/>
      <c r="D3" s="258"/>
      <c r="E3" s="258"/>
      <c r="F3" s="258"/>
    </row>
    <row r="4" spans="2:7" s="26" customFormat="1" ht="60.75" thickBot="1" x14ac:dyDescent="0.3">
      <c r="B4" s="22" t="s">
        <v>37</v>
      </c>
      <c r="C4" s="23" t="s">
        <v>38</v>
      </c>
      <c r="D4" s="24" t="s">
        <v>39</v>
      </c>
      <c r="E4" s="23" t="s">
        <v>40</v>
      </c>
      <c r="F4" s="25" t="s">
        <v>41</v>
      </c>
    </row>
    <row r="5" spans="2:7" x14ac:dyDescent="0.25">
      <c r="B5" s="27" t="s">
        <v>42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43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44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45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46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47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48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49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50</v>
      </c>
      <c r="C13" s="41"/>
      <c r="D13" s="42"/>
      <c r="E13" s="41"/>
      <c r="F13" s="43"/>
    </row>
    <row r="14" spans="2:7" ht="15.75" thickBot="1" x14ac:dyDescent="0.3">
      <c r="B14" s="44" t="s">
        <v>51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20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52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53</v>
      </c>
      <c r="C17" s="57"/>
      <c r="D17" s="58">
        <v>25</v>
      </c>
      <c r="E17" s="57"/>
      <c r="F17" s="59"/>
    </row>
    <row r="18" spans="2:6" ht="60.75" thickBot="1" x14ac:dyDescent="0.3">
      <c r="B18" s="56" t="s">
        <v>54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259"/>
      <c r="D19" s="259"/>
      <c r="E19" s="61"/>
    </row>
    <row r="20" spans="2:6" ht="15.75" thickBot="1" x14ac:dyDescent="0.3">
      <c r="B20" s="63" t="s">
        <v>55</v>
      </c>
      <c r="C20" s="260">
        <f>(1+F16/100)</f>
        <v>1.249883866995074</v>
      </c>
      <c r="D20" s="261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56</v>
      </c>
      <c r="E22" s="61"/>
      <c r="F22" s="62"/>
    </row>
    <row r="23" spans="2:6" x14ac:dyDescent="0.25">
      <c r="B23" s="66" t="s">
        <v>57</v>
      </c>
      <c r="E23" s="61"/>
      <c r="F23" s="62"/>
    </row>
    <row r="24" spans="2:6" x14ac:dyDescent="0.25">
      <c r="B24" s="67" t="s">
        <v>58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262" t="s">
        <v>59</v>
      </c>
      <c r="C34" s="262"/>
      <c r="D34" s="262"/>
      <c r="E34" s="262"/>
      <c r="F34" s="262"/>
    </row>
    <row r="35" spans="2:6" ht="31.5" customHeight="1" x14ac:dyDescent="0.25">
      <c r="B35" s="257" t="s">
        <v>60</v>
      </c>
      <c r="C35" s="257"/>
      <c r="D35" s="257"/>
      <c r="E35" s="257"/>
      <c r="F35" s="257"/>
    </row>
    <row r="36" spans="2:6" x14ac:dyDescent="0.25">
      <c r="B36" s="257"/>
      <c r="C36" s="257"/>
      <c r="D36" s="257"/>
      <c r="E36" s="257"/>
      <c r="F36" s="257"/>
    </row>
  </sheetData>
  <customSheetViews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2020-10-02T19:30:44Z</cp:lastPrinted>
  <dcterms:created xsi:type="dcterms:W3CDTF">2014-10-22T18:59:34Z</dcterms:created>
  <dcterms:modified xsi:type="dcterms:W3CDTF">2021-02-11T18:27:14Z</dcterms:modified>
</cp:coreProperties>
</file>