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ICITAÇOES\19 - ATOS CONVOCATÓRIOS 2020\Edital 026 - RC 49574\"/>
    </mc:Choice>
  </mc:AlternateContent>
  <xr:revisionPtr revIDLastSave="0" documentId="13_ncr:1_{321953CD-65A3-4833-B856-BC04DBFBAAB3}" xr6:coauthVersionLast="45" xr6:coauthVersionMax="45" xr10:uidLastSave="{00000000-0000-0000-0000-000000000000}"/>
  <bookViews>
    <workbookView xWindow="-120" yWindow="-120" windowWidth="20730" windowHeight="11160" tabRatio="646" activeTab="1" xr2:uid="{00000000-000D-0000-FFFF-FFFF00000000}"/>
  </bookViews>
  <sheets>
    <sheet name="Capa" sheetId="1" r:id="rId1"/>
    <sheet name="Planilha Qtd" sheetId="2" r:id="rId2"/>
    <sheet name="Planilha1" sheetId="3" state="hidden" r:id="rId3"/>
    <sheet name="HH" sheetId="4" state="hidden" r:id="rId4"/>
    <sheet name="BDI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>#REF!</definedName>
    <definedName name="\a">#N/A</definedName>
    <definedName name="\c">[1]Plan2!#REF!</definedName>
    <definedName name="\p">[1]Plan2!#REF!</definedName>
    <definedName name="\Q">#REF!</definedName>
    <definedName name="\Z">#REF!</definedName>
    <definedName name="______R">#REF!</definedName>
    <definedName name="_____R">#REF!</definedName>
    <definedName name="____R">#REF!</definedName>
    <definedName name="____VB6">#REF!</definedName>
    <definedName name="___R">'[2]Solo I'!#REF!</definedName>
    <definedName name="___VB6">#REF!</definedName>
    <definedName name="__R">'[2]Solo I'!#REF!</definedName>
    <definedName name="__VB6">#REF!</definedName>
    <definedName name="_1">#N/A</definedName>
    <definedName name="_1____MÃO_DE_OBRA_DIRETA">'[3]-01-MOD'!$A$1</definedName>
    <definedName name="_11">#N/A</definedName>
    <definedName name="_13.1___MATERIAL_CONSUMO">'[3]13-MAT-FERR'!$A$2</definedName>
    <definedName name="_13.2___MATERIAL_APLICAÇÃO">'[3]13-MAT-FERR'!$A$5</definedName>
    <definedName name="_13.3__FERRAMENTAS">'[3]13-MAT-FERR'!$A$39</definedName>
    <definedName name="_13____MATERIAIS_E_FERRAMENTAS">'[3]13-MAT-FERR'!$A$1</definedName>
    <definedName name="_14____MATERIAL_DE_SEGURANÇA">'[3]14-MAT.SEG '!$A$1</definedName>
    <definedName name="_15____DIVERSOS">'[3]15-DIVERSOS'!$A$1</definedName>
    <definedName name="_16.1___EQUIPAMENTOS_MAIORES">'[3]16-EQUIP.'!$A$4</definedName>
    <definedName name="_16.2___EQUIPAMENTOS_MENORES">'[3]16-EQUIP.'!$A$53</definedName>
    <definedName name="_16.3___VEÍCULOS">'[4]16-EQUIP.'!#REF!</definedName>
    <definedName name="_16.4___COMBÚSTIVEL">'[4]16-EQUIP.'!#REF!</definedName>
    <definedName name="_16.5___EQUIPAMENTOS_DE_ESCRITÓRIO">'[4]16-EQUIP.'!#REF!</definedName>
    <definedName name="_16___EQUIPAMENTOS">'[3]16-EQUIP.'!$A$1</definedName>
    <definedName name="_17.1_MENSALISTA">'[3]-17-MOI'!$A$5</definedName>
    <definedName name="_17.2___HORISTA">'[3]-17-MOI'!$A$95</definedName>
    <definedName name="_17___DIREÇÃO_TÉCNICA_ADMINISTRATIVA">'[3]-17-MOI'!$A$1</definedName>
    <definedName name="_18___CANTEIRO___INSTALAÇÃO___MANUTENÇÃO">'[3]-18-CANTEIRO'!$A$1</definedName>
    <definedName name="_19___TRANSPORTE_DE_PESSOAL">'[3]-19-TRANSP.PESSOAL'!$A$1</definedName>
    <definedName name="_2">#N/A</definedName>
    <definedName name="_20___MOBILIZAÇÃO___DESMOBILIZAÇÃO">'[3]-20-MOB-DESMOB '!$A$1</definedName>
    <definedName name="_21___REFEIÇÃO_REFEITÓRIO">'[3]-21-REFEICAO'!$A$1</definedName>
    <definedName name="_22">#N/A</definedName>
    <definedName name="_22___VÁRIOS">'[3]-22-VARIOS'!$A$1</definedName>
    <definedName name="_23___SERVIÇOS_DE_TERCEIROS">'[3]-23-TERCEIROS'!$A$1</definedName>
    <definedName name="_Fill" hidden="1">#REF!</definedName>
    <definedName name="_xlnm._FilterDatabase" localSheetId="1" hidden="1">'Planilha Qtd'!$A$11:$E$11</definedName>
    <definedName name="_Order1" hidden="1">255</definedName>
    <definedName name="_Order2" hidden="1">0</definedName>
    <definedName name="_Parse_Out" hidden="1">#REF!</definedName>
    <definedName name="_R">'[5]Solo I'!#REF!</definedName>
    <definedName name="_Regression_X" hidden="1">#REF!</definedName>
    <definedName name="_VB6">#REF!</definedName>
    <definedName name="A">#REF!</definedName>
    <definedName name="A_IMPRESI_N_IM">#REF!</definedName>
    <definedName name="A1OO">[6]LISTAGEM!#REF!</definedName>
    <definedName name="AA1OO">[6]LISTAGEM!#REF!</definedName>
    <definedName name="AAA">#REF!</definedName>
    <definedName name="AAAAAAA">#REF!</definedName>
    <definedName name="AAAAAAAABBBBB">#REF!</definedName>
    <definedName name="AAB">#REF!</definedName>
    <definedName name="AABABBAA">#REF!</definedName>
    <definedName name="AABABBBABABAB">#REF!</definedName>
    <definedName name="AAC">#REF!</definedName>
    <definedName name="ABAABBABABBB">#REF!</definedName>
    <definedName name="ABABABABAB">#REF!</definedName>
    <definedName name="ABABABABBAB">#REF!</definedName>
    <definedName name="ABABABBAB">#REF!</definedName>
    <definedName name="ABABBAAB">#REF!</definedName>
    <definedName name="ABABBABABAB">#REF!</definedName>
    <definedName name="ABABBBABBA">#REF!</definedName>
    <definedName name="ABB">#REF!</definedName>
    <definedName name="ABBAABBABAB">#REF!</definedName>
    <definedName name="ABBABABABB">#REF!</definedName>
    <definedName name="ABBB">#REF!</definedName>
    <definedName name="ABBBAABABBBB">#REF!</definedName>
    <definedName name="ABBBBB">#REF!</definedName>
    <definedName name="ABBBBBBBBBBBBB">#REF!</definedName>
    <definedName name="ABBBBBBBBBBBBBB">#REF!</definedName>
    <definedName name="ABCD">#REF!</definedName>
    <definedName name="ADALBERTO">[1]Plan2!#REF!</definedName>
    <definedName name="AJUDA">[3]Ajuda!$B$3</definedName>
    <definedName name="Ajudante">#REF!</definedName>
    <definedName name="Andaimes">#REF!</definedName>
    <definedName name="Apoio">#REF!</definedName>
    <definedName name="_xlnm.Print_Area" localSheetId="4">BDI!$A$1:$G$36</definedName>
    <definedName name="_xlnm.Print_Area" localSheetId="1">'Planilha Qtd'!$A$1:$K$208</definedName>
    <definedName name="_xlnm.Print_Area">#REF!</definedName>
    <definedName name="Área_impressão_IM">#N/A</definedName>
    <definedName name="AreaEightThreeZero">[7]Estimate!#REF!</definedName>
    <definedName name="AreaFiveOneZero">[7]Estimate!#REF!</definedName>
    <definedName name="AreaFiveSevenZero">[7]Estimate!#REF!</definedName>
    <definedName name="AreaFiveTwoZero">[7]Estimate!#REF!</definedName>
    <definedName name="AreaFourFourZero">[7]Estimate!#REF!</definedName>
    <definedName name="AreaFourOneZero">[7]Estimate!#REF!</definedName>
    <definedName name="AreaFourTwoZero">[7]Estimate!#REF!</definedName>
    <definedName name="AreaNineEightFour">[7]Estimate!#REF!</definedName>
    <definedName name="AreaNineEightTwo">[7]Estimate!#REF!</definedName>
    <definedName name="AreaNineEightZero">[7]Estimate!#REF!</definedName>
    <definedName name="AreaNineFourZero">[7]Estimate!#REF!</definedName>
    <definedName name="AreaNineNineZero">[7]Estimate!#REF!</definedName>
    <definedName name="AreaNineSixZero">[7]Estimate!#REF!</definedName>
    <definedName name="AreaNineThreeZero">[7]Estimate!#REF!</definedName>
    <definedName name="AreaNineTwoZero">[7]Estimate!#REF!</definedName>
    <definedName name="AreaOneOneZero">[7]Estimate!#REF!</definedName>
    <definedName name="AreaOneThreeZero">[7]Estimate!#REF!</definedName>
    <definedName name="AreaOneTwoZero">[7]Estimate!#REF!</definedName>
    <definedName name="AreaSevenFiveZero">[7]Estimate!#REF!</definedName>
    <definedName name="AreaSevenFourZero">[7]Estimate!#REF!</definedName>
    <definedName name="AreaThreeFiveFive">[7]Estimate!#REF!</definedName>
    <definedName name="AreaThreeFiveFour">[7]Estimate!#REF!</definedName>
    <definedName name="AreaThreeFiveOne">[7]Estimate!#REF!</definedName>
    <definedName name="AreaThreeFiveSeven">[7]Estimate!#REF!</definedName>
    <definedName name="AreaThreeFiveSix">[7]Estimate!#REF!</definedName>
    <definedName name="AreaThreeFiveThree">[7]Estimate!#REF!</definedName>
    <definedName name="AreaThreeFiveTwo">[7]Estimate!#REF!</definedName>
    <definedName name="AreaThreeNineZero">[7]Estimate!#REF!</definedName>
    <definedName name="AreaThreeSevenFive">[7]Estimate!#REF!</definedName>
    <definedName name="AreaThreeSevenFour">[7]Estimate!#REF!</definedName>
    <definedName name="AreaThreeSevenOne">[7]Estimate!#REF!</definedName>
    <definedName name="AreaThreeSevenThree">[7]Estimate!#REF!</definedName>
    <definedName name="AreaThreeThreeFive">[7]Estimate!#REF!</definedName>
    <definedName name="AreaThreeThreeFour">[7]Estimate!#REF!</definedName>
    <definedName name="AreaThreeThreeOne">[7]Estimate!#REF!</definedName>
    <definedName name="AreaThreeThreeSix">[7]Estimate!#REF!</definedName>
    <definedName name="AreaThreeThreeThree">[7]Estimate!#REF!</definedName>
    <definedName name="AreaThreeThreeTwo">[7]Estimate!#REF!</definedName>
    <definedName name="AreaThreeTwoOne">[7]Estimate!#REF!</definedName>
    <definedName name="AreaThreeTwoTwo">[7]Estimate!#REF!</definedName>
    <definedName name="AreaTwoEightZero">[7]Estimate!#REF!</definedName>
    <definedName name="AreaTwoFiveZero">[7]Estimate!#REF!</definedName>
    <definedName name="AreaTwoFourZero">[7]Estimate!#REF!</definedName>
    <definedName name="AreaTwoOneZero">[7]Estimate!#REF!</definedName>
    <definedName name="AreaTwoThreeZero">[7]Estimate!#REF!</definedName>
    <definedName name="AreaTwoTwoZero">[7]Estimate!#REF!</definedName>
    <definedName name="Armador">#REF!</definedName>
    <definedName name="At">[8]Ingles!$H$7:$H$202</definedName>
    <definedName name="auxiliar">#REF!</definedName>
    <definedName name="AVIÃO">[9]FCAC!$L$3</definedName>
    <definedName name="BAAABABAB">#REF!</definedName>
    <definedName name="BAABABABBAAB">#REF!</definedName>
    <definedName name="BAABBAABBABB">#REF!</definedName>
    <definedName name="BABAABABABBB">#REF!</definedName>
    <definedName name="BABAABABB">#REF!</definedName>
    <definedName name="BABAABBB">#REF!</definedName>
    <definedName name="BABABABAB">#REF!</definedName>
    <definedName name="BABABABABAAB">#REF!</definedName>
    <definedName name="BABABABABAB">#REF!</definedName>
    <definedName name="BABABABABABA">#REF!</definedName>
    <definedName name="BABABABBABB">#REF!</definedName>
    <definedName name="BABABABBB">#REF!</definedName>
    <definedName name="BABABBBB">#REF!</definedName>
    <definedName name="BABBABABA">#REF!</definedName>
    <definedName name="BABBABABAAB">#REF!</definedName>
    <definedName name="_xlnm.Database">#REF!</definedName>
    <definedName name="BANGLADESH">#REF!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>#REF!</definedName>
    <definedName name="BBAABBAABAB">#REF!</definedName>
    <definedName name="BBAABBAABB">#REF!</definedName>
    <definedName name="BBAABBBABA">#REF!</definedName>
    <definedName name="BBABAABABAB">#REF!</definedName>
    <definedName name="BBABABBBBA">#REF!</definedName>
    <definedName name="BBB">#REF!</definedName>
    <definedName name="BBC">#REF!</definedName>
    <definedName name="BBD">#REF!</definedName>
    <definedName name="BBE">#REF!</definedName>
    <definedName name="BBF">#REF!</definedName>
    <definedName name="BBG">#REF!</definedName>
    <definedName name="BBH">#REF!</definedName>
    <definedName name="BBI">#REF!</definedName>
    <definedName name="BBJ">#REF!</definedName>
    <definedName name="BBK">#REF!</definedName>
    <definedName name="BBL">#REF!</definedName>
    <definedName name="BBM">#REF!</definedName>
    <definedName name="BQ_TABLE1">#N/A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>[10]Estimate!$D$350:$AC$1155</definedName>
    <definedName name="Calafate">#REF!</definedName>
    <definedName name="Caldeireiro">#REF!</definedName>
    <definedName name="campo1">[1]Plan3!$D$9:$D$9</definedName>
    <definedName name="capamc2">#REF!</definedName>
    <definedName name="capamc3">#REF!</definedName>
    <definedName name="CAPAMC4">#REF!</definedName>
    <definedName name="CAPAMC5TG">#REF!</definedName>
    <definedName name="capanom">#REF!</definedName>
    <definedName name="capatc2">#REF!</definedName>
    <definedName name="capatc3">#REF!</definedName>
    <definedName name="CAPATC4">#REF!</definedName>
    <definedName name="capatg2">#REF!</definedName>
    <definedName name="CAPATG3">#REF!</definedName>
    <definedName name="capatg4">#REF!</definedName>
    <definedName name="Carpinteiro">#REF!</definedName>
    <definedName name="Carvoeiro">#REF!</definedName>
    <definedName name="CASH_FLOW">[3]CASH_FLOW!$B$6</definedName>
    <definedName name="Category">#REF!</definedName>
    <definedName name="CCC">#REF!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>#REF!</definedName>
    <definedName name="CCE">#REF!</definedName>
    <definedName name="CCF">#REF!</definedName>
    <definedName name="CCM">#REF!</definedName>
    <definedName name="CFM">#REF!</definedName>
    <definedName name="CFU">#REF!</definedName>
    <definedName name="CODIGO">#REF!</definedName>
    <definedName name="COMI">#REF!</definedName>
    <definedName name="COMPRAS">[11]FCAC!$F$5</definedName>
    <definedName name="concorrentes" hidden="1">{#N/A,#N/A,FALSE,"Cronograma";#N/A,#N/A,FALSE,"Cronogr. 2"}</definedName>
    <definedName name="confmc">[12]Cap7!#REF!</definedName>
    <definedName name="conftc">[12]Cap7!#REF!</definedName>
    <definedName name="conftg">[12]Cap7!#REF!</definedName>
    <definedName name="CONT1">[7]Estimate!#REF!</definedName>
    <definedName name="CONT2">[7]Estimate!#REF!</definedName>
    <definedName name="CONT3">[7]Estimate!#REF!</definedName>
    <definedName name="CONT4">[7]Estimate!#REF!</definedName>
    <definedName name="CONT5">[7]Estimate!#REF!</definedName>
    <definedName name="CONT6">[7]Estimate!#REF!</definedName>
    <definedName name="CONT7">[7]Estimate!#REF!</definedName>
    <definedName name="CONT8">[7]Estimate!#REF!</definedName>
    <definedName name="CONT9">[7]Estimate!#REF!</definedName>
    <definedName name="CPV">#REF!</definedName>
    <definedName name="CRN_FIS">#REF!</definedName>
    <definedName name="ct">#REF!</definedName>
    <definedName name="cu">#REF!</definedName>
    <definedName name="CUSTO">#REF!</definedName>
    <definedName name="CUSTO_DE_COMBUSTÍVEL_E_LUFRIFICANTES">'[3]16-CUSTO_EQUIPTO'!$A$1</definedName>
    <definedName name="D">#N/A</definedName>
    <definedName name="DADOS">[3]DADOS!$A$1</definedName>
    <definedName name="DATA">[9]FCAC!$P$1</definedName>
    <definedName name="DDD">#REF!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>#REF!</definedName>
    <definedName name="DDE">#REF!</definedName>
    <definedName name="DDF">#REF!</definedName>
    <definedName name="DDG">#REF!</definedName>
    <definedName name="DDH">#REF!</definedName>
    <definedName name="DDI">#REF!</definedName>
    <definedName name="DDJ">#REF!</definedName>
    <definedName name="DDK">#REF!</definedName>
    <definedName name="DDL">#REF!</definedName>
    <definedName name="DDM">#REF!</definedName>
    <definedName name="Denominação">#REF!</definedName>
    <definedName name="DESCRITIVO1">#REF!</definedName>
    <definedName name="desig">[8]Ingles!$D$7:$D$202</definedName>
    <definedName name="Di">[8]Ingles!$G$7:$G$202</definedName>
    <definedName name="DISCRIMINAÇÃO">#REF!</definedName>
    <definedName name="dispmc">[12]Cap7!#REF!</definedName>
    <definedName name="disptc">[12]Cap7!#REF!</definedName>
    <definedName name="disptg">[12]Cap7!#REF!</definedName>
    <definedName name="Dn">[8]Ingles!$B$7:$B$202</definedName>
    <definedName name="Do">[8]Ingles!$C$7:$C$202</definedName>
    <definedName name="DOLAR">[9]FCAC!$P$2</definedName>
    <definedName name="Dólar">#REF!</definedName>
    <definedName name="DPRE">#REF!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>[11]FCAC!$K$5</definedName>
    <definedName name="DTFM">[11]FCAC!$J$5</definedName>
    <definedName name="DTL">[11]FCAC!$L$5</definedName>
    <definedName name="EASD">#REF!</definedName>
    <definedName name="EEE">#REF!</definedName>
    <definedName name="EEF">#REF!</definedName>
    <definedName name="EEG">#REF!</definedName>
    <definedName name="EEH">#REF!</definedName>
    <definedName name="EEI">#REF!</definedName>
    <definedName name="EFETIVO">'[13]Tab_Geral_Nº Efetivo'!$B$5:$W$35</definedName>
    <definedName name="Eletricista_F_C">#REF!</definedName>
    <definedName name="Eletricista_FC">#REF!</definedName>
    <definedName name="Eletricista_Mo">#REF!</definedName>
    <definedName name="Eletricista_Mont">#REF!</definedName>
    <definedName name="EletricistaFC">#REF!</definedName>
    <definedName name="Encanador">#REF!</definedName>
    <definedName name="Encarregado">#REF!</definedName>
    <definedName name="ENG">[11]FCAC!$G$5</definedName>
    <definedName name="EQUIPAMENTO">[14]Histograma_Equip!$B$7:$AC$56</definedName>
    <definedName name="Esmerilhador">#REF!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>[12]Cap7!#REF!</definedName>
    <definedName name="etagim">[12]Cap7!#REF!</definedName>
    <definedName name="etagit">[12]Cap7!#REF!</definedName>
    <definedName name="etatm">[12]Cap7!#REF!</definedName>
    <definedName name="etatmmc">[12]Cap7!#REF!</definedName>
    <definedName name="EXAMES_MÉDICOS">'[3]15-DIVERSOS'!$A$14</definedName>
    <definedName name="fator">#REF!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>#REF!</definedName>
    <definedName name="FEVol">#REF!</definedName>
    <definedName name="FFF">#REF!</definedName>
    <definedName name="FFG">#REF!</definedName>
    <definedName name="FFH">#REF!</definedName>
    <definedName name="FFI">#REF!</definedName>
    <definedName name="fifty">[10]Estimate!#REF!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>[7]Estimate!#REF!</definedName>
    <definedName name="FiveB">[7]Estimate!#REF!</definedName>
    <definedName name="FiveC">[7]Estimate!#REF!</definedName>
    <definedName name="FiveD">[7]Estimate!#REF!</definedName>
    <definedName name="FiveE">[7]Estimate!#REF!</definedName>
    <definedName name="FiveF">[7]Estimate!#REF!</definedName>
    <definedName name="FiveG">[7]Estimate!#REF!</definedName>
    <definedName name="FiveH">[7]Estimate!#REF!</definedName>
    <definedName name="FiveI">[7]Estimate!#REF!</definedName>
    <definedName name="FiveJ">[7]Estimate!#REF!</definedName>
    <definedName name="FiveK">[7]Estimate!#REF!</definedName>
    <definedName name="FiveL">[7]Estimate!#REF!</definedName>
    <definedName name="FiveM">[7]Estimate!#REF!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>'[15]G-Materiais'!$B$1:$B$15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>[7]Estimate!#REF!</definedName>
    <definedName name="FourB">[7]Estimate!#REF!</definedName>
    <definedName name="FourC">[7]Estimate!#REF!</definedName>
    <definedName name="FourD">[7]Estimate!#REF!</definedName>
    <definedName name="FourE">[7]Estimate!#REF!</definedName>
    <definedName name="FourF">[7]Estimate!#REF!</definedName>
    <definedName name="FourG">[7]Estimate!#REF!</definedName>
    <definedName name="FourH">[7]Estimate!#REF!</definedName>
    <definedName name="FourI">[7]Estimate!#REF!</definedName>
    <definedName name="FourJ">[7]Estimate!#REF!</definedName>
    <definedName name="FourK">[7]Estimate!#REF!</definedName>
    <definedName name="FourL">[7]Estimate!#REF!</definedName>
    <definedName name="Fourm">[7]Estimate!#REF!</definedName>
    <definedName name="FRT">#REF!</definedName>
    <definedName name="Funileiro">#REF!</definedName>
    <definedName name="GGG">#REF!</definedName>
    <definedName name="GGH">#REF!</definedName>
    <definedName name="GGI">#REF!</definedName>
    <definedName name="GGJ">#REF!</definedName>
    <definedName name="_xlnm.Recorder">#REF!</definedName>
    <definedName name="groelandia">#REF!</definedName>
    <definedName name="HHH">#REF!</definedName>
    <definedName name="HHI">#REF!</definedName>
    <definedName name="HHJ">#REF!</definedName>
    <definedName name="HHK">#REF!</definedName>
    <definedName name="I">[8]Ingles!$I$7:$I$202</definedName>
    <definedName name="ICMS">#REF!</definedName>
    <definedName name="II">#REF!</definedName>
    <definedName name="III">#REF!</definedName>
    <definedName name="IIIA">#REF!</definedName>
    <definedName name="IMP_03">[1]Erection!#REF!</definedName>
    <definedName name="INDICE">[3]ÍNDICE!$B$1</definedName>
    <definedName name="InhaltsvezSUMMEN">#REF!</definedName>
    <definedName name="Instr_Controle">#REF!</definedName>
    <definedName name="Instrum_Con">#REF!</definedName>
    <definedName name="Instrum_Controle">#REF!</definedName>
    <definedName name="Instrum_Mo">#REF!</definedName>
    <definedName name="Instrum_Montador">#REF!</definedName>
    <definedName name="Instrum_Tubista">#REF!</definedName>
    <definedName name="IPI">#REF!</definedName>
    <definedName name="Isolador">#REF!</definedName>
    <definedName name="item_1">#REF!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>#REF!</definedName>
    <definedName name="JJJ">#REF!</definedName>
    <definedName name="JJJA">#REF!</definedName>
    <definedName name="JOAMAR">#N/A</definedName>
    <definedName name="JOAO">#REF!</definedName>
    <definedName name="K">#REF!</definedName>
    <definedName name="k1mc">[12]Cap7!#REF!</definedName>
    <definedName name="k1tc">[12]Cap7!#REF!</definedName>
    <definedName name="k2mc">[12]Cap7!#REF!</definedName>
    <definedName name="k2tc">[12]Cap7!#REF!</definedName>
    <definedName name="k3tc">[12]Cap7!#REF!</definedName>
    <definedName name="k4mc">[12]Cap7!#REF!</definedName>
    <definedName name="k4tc">[12]Cap7!#REF!</definedName>
    <definedName name="KKK">#REF!</definedName>
    <definedName name="KKKA">#REF!</definedName>
    <definedName name="KKKKK">#REF!</definedName>
    <definedName name="Laminador">#REF!</definedName>
    <definedName name="LILIAN">[16]Preços!$A$121:$F$141</definedName>
    <definedName name="Lista">#REF!</definedName>
    <definedName name="ListaFim">#REF!</definedName>
    <definedName name="LLL">#REF!</definedName>
    <definedName name="LLLA">#REF!</definedName>
    <definedName name="LOP">#REF!</definedName>
    <definedName name="lulinha">[7]Estimate!#REF!</definedName>
    <definedName name="Maçariqueiro">#REF!</definedName>
    <definedName name="Macro1">[17]!Macro1</definedName>
    <definedName name="marcel">#REF!</definedName>
    <definedName name="MARIANA">[7]Estimate!#REF!</definedName>
    <definedName name="MARINA">#REF!</definedName>
    <definedName name="Materiais">'[15]G-Materiais'!$A$22:$A$46</definedName>
    <definedName name="Mecanico_Aj">#REF!</definedName>
    <definedName name="Mecânico_Ajust">#REF!</definedName>
    <definedName name="Mecanico_Mon">#REF!</definedName>
    <definedName name="Mecânico_Mont">#REF!</definedName>
    <definedName name="MmExcelLinker_4E7BD31E_65F0_440C_A162_0361D739B0FD">ANEXO IVA MAT DE [18]APLICAÇÃO!$A$4:$B$4</definedName>
    <definedName name="MMM">#REF!</definedName>
    <definedName name="MMMA">#REF!</definedName>
    <definedName name="Montador">#REF!</definedName>
    <definedName name="Montagem">#REF!</definedName>
    <definedName name="NCM">#REF!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>[7]Estimate!#REF!</definedName>
    <definedName name="OneB">[7]Estimate!#REF!</definedName>
    <definedName name="OneC">[7]Estimate!#REF!</definedName>
    <definedName name="OneD">[7]Estimate!#REF!</definedName>
    <definedName name="OneE">[7]Estimate!#REF!</definedName>
    <definedName name="OneF">[7]Estimate!#REF!</definedName>
    <definedName name="OneG">[7]Estimate!#REF!</definedName>
    <definedName name="OneH">[7]Estimate!#REF!</definedName>
    <definedName name="OneI">[7]Estimate!#REF!</definedName>
    <definedName name="OneJ">[7]Estimate!#REF!</definedName>
    <definedName name="OneK">[7]Estimate!#REF!</definedName>
    <definedName name="OneL">[7]Estimate!#REF!</definedName>
    <definedName name="OneM">[7]Estimate!#REF!</definedName>
    <definedName name="ORÇ">[11]FCAC!$F$2</definedName>
    <definedName name="OUTR">#REF!</definedName>
    <definedName name="P.Aparente">#REF!</definedName>
    <definedName name="P.Reatia">#REF!</definedName>
    <definedName name="p2mpmc2">#REF!</definedName>
    <definedName name="p2mpmc3">#REF!</definedName>
    <definedName name="p2mpmc4">#REF!</definedName>
    <definedName name="P2MPTC2">#REF!</definedName>
    <definedName name="p2mptc3">#REF!</definedName>
    <definedName name="p2mptc4">#REF!</definedName>
    <definedName name="p2mptg2">#REF!</definedName>
    <definedName name="p2mptg3">#REF!</definedName>
    <definedName name="p2mptg4">#REF!</definedName>
    <definedName name="p2mptg5">#REF!</definedName>
    <definedName name="p3mpmc3">#REF!</definedName>
    <definedName name="p3mpmc4">#REF!</definedName>
    <definedName name="p3mptc3">#REF!</definedName>
    <definedName name="p3mptc4">#REF!</definedName>
    <definedName name="p3mptg3">#REF!</definedName>
    <definedName name="p3mptg4">#REF!</definedName>
    <definedName name="p3mptg5">#REF!</definedName>
    <definedName name="p4mpmc4">#REF!</definedName>
    <definedName name="p4mptc4">#REF!</definedName>
    <definedName name="p4mptg4">#REF!</definedName>
    <definedName name="p4mptg5">#REF!</definedName>
    <definedName name="p5mptg5">#REF!</definedName>
    <definedName name="p5mtg5">#REF!</definedName>
    <definedName name="pativar">#REF!</definedName>
    <definedName name="PCORMC">[12]Cap7!#REF!</definedName>
    <definedName name="PCORTC">[12]Cap7!#REF!</definedName>
    <definedName name="PCORTG">[12]Cap7!#REF!</definedName>
    <definedName name="Pedr_Refrat">#REF!</definedName>
    <definedName name="Pedreiro">#REF!</definedName>
    <definedName name="Pedreiro_Ref">#REF!</definedName>
    <definedName name="Pedreiro_Refrat">#REF!</definedName>
    <definedName name="Pintor">#REF!</definedName>
    <definedName name="plan">#REF!</definedName>
    <definedName name="PLANILHA">#REF!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>#REF!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>[16]Preços!$A$3:$F$119</definedName>
    <definedName name="Print_Area_MI">#REF!</definedName>
    <definedName name="PROJ">[11]FCAC!$I$5</definedName>
    <definedName name="project_name">'[19]Page 1'!$H$7</definedName>
    <definedName name="Projects">#REF!</definedName>
    <definedName name="Q">'[20]Solo I'!#REF!</definedName>
    <definedName name="qq">#REF!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>#REF!</definedName>
    <definedName name="Rendimento">#REF!</definedName>
    <definedName name="RESINAS">[12]Cap7!#REF!</definedName>
    <definedName name="resultadorendimento">#REF!</definedName>
    <definedName name="RESUMO">[12]Cap7!#REF!</definedName>
    <definedName name="REV.">#REF!</definedName>
    <definedName name="Revestidor">#REF!</definedName>
    <definedName name="Rg">[8]Ingles!$K$7:$K$202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>#REF!</definedName>
    <definedName name="S">#N/A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>#REF!</definedName>
    <definedName name="Serralheiro">#REF!</definedName>
    <definedName name="SixA">[7]Estimate!#REF!</definedName>
    <definedName name="SixB">[7]Estimate!#REF!</definedName>
    <definedName name="SixC">[7]Estimate!#REF!</definedName>
    <definedName name="SixD">[7]Estimate!#REF!</definedName>
    <definedName name="SixE">[7]Estimate!#REF!</definedName>
    <definedName name="SixF">[7]Estimate!#REF!</definedName>
    <definedName name="SixG">[7]Estimate!#REF!</definedName>
    <definedName name="SixH">[7]Estimate!#REF!</definedName>
    <definedName name="SixI">[7]Estimate!#REF!</definedName>
    <definedName name="SixJ">[7]Estimate!#REF!</definedName>
    <definedName name="SixK">[7]Estimate!#REF!</definedName>
    <definedName name="SixL">[7]Estimate!#REF!</definedName>
    <definedName name="SixM">[7]Estimate!#REF!</definedName>
    <definedName name="Soldador_AC">#REF!</definedName>
    <definedName name="Soldador_AC_TIG">#REF!</definedName>
    <definedName name="Soldador_ACarb">#REF!</definedName>
    <definedName name="Soldador_AI">#REF!</definedName>
    <definedName name="Soldador_AI_TIG">#REF!</definedName>
    <definedName name="Soldador_AInox">#REF!</definedName>
    <definedName name="Soldador_AL">#REF!</definedName>
    <definedName name="Soldador_AL_TIG">#REF!</definedName>
    <definedName name="Soldador_ALiga">#REF!</definedName>
    <definedName name="Soldador_Alum">#REF!</definedName>
    <definedName name="Soldador_Alumínio">#REF!</definedName>
    <definedName name="Soldador_Cob">#REF!</definedName>
    <definedName name="Soldador_Cobre">#REF!</definedName>
    <definedName name="Soldador_Est">#REF!</definedName>
    <definedName name="Soldador_Estrut">#REF!</definedName>
    <definedName name="Soldador_TIG_AC">#REF!</definedName>
    <definedName name="Soldador_TIG_AI">#REF!</definedName>
    <definedName name="Soldador_TIG_AL">#REF!</definedName>
    <definedName name="SS" hidden="1">[21]Plan4!#REF!</definedName>
    <definedName name="SSSSSSSS">[12]Cap7!#REF!</definedName>
    <definedName name="Subestação">#REF!</definedName>
    <definedName name="SYOKI_GAMEN">#N/A</definedName>
    <definedName name="tabelaDenominação">#REF!</definedName>
    <definedName name="Tag_Carga">#REF!</definedName>
    <definedName name="Tag_CCM">#REF!</definedName>
    <definedName name="TEC">[11]FCAC!$H$5</definedName>
    <definedName name="TEC.">#REF!</definedName>
    <definedName name="TESTE">[7]Estimate!#REF!</definedName>
    <definedName name="TESTE2">[7]Estimate!#REF!</definedName>
    <definedName name="thmed">[8]Ingles!$E$7:$E$202</definedName>
    <definedName name="thmin">[8]Ingles!$F$7:$F$202</definedName>
    <definedName name="ThreeA">[7]Estimate!#REF!</definedName>
    <definedName name="ThreeB">[7]Estimate!#REF!</definedName>
    <definedName name="ThreeC">[7]Estimate!#REF!</definedName>
    <definedName name="ThreeD">[7]Estimate!#REF!</definedName>
    <definedName name="ThreeE">[7]Estimate!#REF!</definedName>
    <definedName name="ThreeF">[7]Estimate!#REF!</definedName>
    <definedName name="ThreeG">[7]Estimate!#REF!</definedName>
    <definedName name="ThreeH">[7]Estimate!#REF!</definedName>
    <definedName name="ThreeI">[7]Estimate!#REF!</definedName>
    <definedName name="ThreeJ">[7]Estimate!#REF!</definedName>
    <definedName name="ThreeK">[7]Estimate!#REF!</definedName>
    <definedName name="ThreeL">[7]Estimate!#REF!</definedName>
    <definedName name="ThreeM">[7]Estimate!#REF!</definedName>
    <definedName name="TIPO_DE_INSTRUMENTO">#REF!</definedName>
    <definedName name="tit">[9]Custos!$F$1</definedName>
    <definedName name="TIT_FIS">#REF!</definedName>
    <definedName name="_xlnm.Print_Titles" localSheetId="1">'Planilha Qtd'!$1:$11</definedName>
    <definedName name="_xlnm.Print_Titles">#N/A</definedName>
    <definedName name="Títulos_impressão_IM">[22]MCBR!#REF!</definedName>
    <definedName name="TOTAL">[1]Plan2!$I$253</definedName>
    <definedName name="TPREVMC">[12]Cap7!#REF!</definedName>
    <definedName name="TPREVTC">[12]Cap7!#REF!</definedName>
    <definedName name="TPREVTG">[12]Cap7!#REF!</definedName>
    <definedName name="TwoA">[7]Estimate!#REF!</definedName>
    <definedName name="TwoB">[7]Estimate!#REF!</definedName>
    <definedName name="TwoC">[7]Estimate!#REF!</definedName>
    <definedName name="TwoD">[7]Estimate!#REF!</definedName>
    <definedName name="TwoE">[7]Estimate!#REF!</definedName>
    <definedName name="TwoF">[7]Estimate!#REF!</definedName>
    <definedName name="TwoG">[7]Estimate!#REF!</definedName>
    <definedName name="TwoH">[7]Estimate!#REF!</definedName>
    <definedName name="TwoI">[7]Estimate!#REF!</definedName>
    <definedName name="TwoJ">[7]Estimate!#REF!</definedName>
    <definedName name="TwoK">[7]Estimate!#REF!</definedName>
    <definedName name="TwoL">[7]Estimate!#REF!</definedName>
    <definedName name="TwoM">[7]Estimate!#REF!</definedName>
    <definedName name="UN">#REF!</definedName>
    <definedName name="Unidade">#REF!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>[8]Ingles!$M$7:$M$202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>[8]Ingles!$L$7:$L$202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hidden="1">{#N/A,#N/A,FALSE,"Cronograma";#N/A,#N/A,FALSE,"Cronogr. 2"}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>[8]Ingles!$N$7:$N$202</definedName>
    <definedName name="X">#REF!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>#REF!</definedName>
    <definedName name="XXXXXX">#REF!</definedName>
    <definedName name="XXXXXXX">[12]Cap7!#REF!</definedName>
    <definedName name="XYZZXZXXZXZ">#REF!</definedName>
    <definedName name="Z">[8]Ingles!$J$7:$J$202</definedName>
    <definedName name="Z_0CCF26D2_015A_48BB_A932_E67ED632CE05_.wvu.FilterData" localSheetId="1" hidden="1">'Planilha Qtd'!$A$11:$E$11</definedName>
    <definedName name="Z_0CCF26D2_015A_48BB_A932_E67ED632CE05_.wvu.PrintArea" localSheetId="4" hidden="1">BDI!$A$1:$G$36</definedName>
    <definedName name="Z_0CCF26D2_015A_48BB_A932_E67ED632CE05_.wvu.PrintArea" localSheetId="1" hidden="1">'Planilha Qtd'!$A$1:$K$208</definedName>
    <definedName name="Z_0CCF26D2_015A_48BB_A932_E67ED632CE05_.wvu.PrintTitles" localSheetId="1" hidden="1">'Planilha Qtd'!$1:$11</definedName>
    <definedName name="Z_139CDC34_A2AE_4FB8_A6BF_3FCAEDE2A712_.wvu.FilterData" localSheetId="1" hidden="1">'Planilha Qtd'!$A$11:$E$11</definedName>
    <definedName name="Z_139CDC34_A2AE_4FB8_A6BF_3FCAEDE2A712_.wvu.PrintArea" localSheetId="4" hidden="1">BDI!$A$1:$G$36</definedName>
    <definedName name="Z_139CDC34_A2AE_4FB8_A6BF_3FCAEDE2A712_.wvu.PrintArea" localSheetId="1" hidden="1">'Planilha Qtd'!$A$1:$K$208</definedName>
    <definedName name="Z_139CDC34_A2AE_4FB8_A6BF_3FCAEDE2A712_.wvu.PrintTitles" localSheetId="1" hidden="1">'Planilha Qtd'!$1:$11</definedName>
    <definedName name="Z_EC1863A0_3B45_43E6_81CD_D9608D52C52A_.wvu.FilterData" localSheetId="1" hidden="1">'Planilha Qtd'!$A$11:$E$11</definedName>
    <definedName name="Z_EC1863A0_3B45_43E6_81CD_D9608D52C52A_.wvu.PrintArea" localSheetId="4" hidden="1">BDI!$A$1:$G$36</definedName>
    <definedName name="Z_EC1863A0_3B45_43E6_81CD_D9608D52C52A_.wvu.PrintArea" localSheetId="1" hidden="1">'Planilha Qtd'!$A$1:$K$208</definedName>
    <definedName name="Z_EC1863A0_3B45_43E6_81CD_D9608D52C52A_.wvu.PrintTitles" localSheetId="1" hidden="1">'Planilha Qtd'!$1:$11</definedName>
  </definedNames>
  <calcPr calcId="191029"/>
  <customWorkbookViews>
    <customWorkbookView name="Rubia Fernanda Grigoletto - Modo de exibição pessoal" guid="{139CDC34-A2AE-4FB8-A6BF-3FCAEDE2A712}" mergeInterval="0" personalView="1" maximized="1" xWindow="-8" yWindow="-8" windowWidth="1382" windowHeight="744" tabRatio="646" activeSheetId="2"/>
    <customWorkbookView name="Paula Mantovanelli - Modo de exibição pessoal" guid="{EC1863A0-3B45-43E6-81CD-D9608D52C52A}" mergeInterval="0" personalView="1" maximized="1" xWindow="-8" yWindow="-8" windowWidth="1382" windowHeight="744" tabRatio="646" activeSheetId="2"/>
    <customWorkbookView name="Luanna Fernandes De Lima - Modo de exibição pessoal" guid="{0CCF26D2-015A-48BB-A932-E67ED632CE05}" mergeInterval="0" personalView="1" maximized="1" xWindow="-8" yWindow="-8" windowWidth="1382" windowHeight="744" tabRatio="646" activeSheetId="2"/>
  </customWorkbookViews>
</workbook>
</file>

<file path=xl/calcChain.xml><?xml version="1.0" encoding="utf-8"?>
<calcChain xmlns="http://schemas.openxmlformats.org/spreadsheetml/2006/main">
  <c r="J204" i="2" l="1"/>
  <c r="I17" i="2"/>
  <c r="I18" i="2"/>
  <c r="I19" i="2"/>
  <c r="I20" i="2"/>
  <c r="I21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3" i="2"/>
  <c r="I44" i="2"/>
  <c r="I45" i="2"/>
  <c r="I46" i="2"/>
  <c r="I47" i="2"/>
  <c r="I48" i="2"/>
  <c r="I49" i="2"/>
  <c r="I50" i="2"/>
  <c r="I51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5" i="2"/>
  <c r="I86" i="2"/>
  <c r="I87" i="2"/>
  <c r="I88" i="2"/>
  <c r="I89" i="2"/>
  <c r="I90" i="2"/>
  <c r="I91" i="2"/>
  <c r="I94" i="2"/>
  <c r="I95" i="2"/>
  <c r="I96" i="2"/>
  <c r="I97" i="2"/>
  <c r="I98" i="2"/>
  <c r="I101" i="2"/>
  <c r="I102" i="2"/>
  <c r="I103" i="2"/>
  <c r="I104" i="2"/>
  <c r="I105" i="2"/>
  <c r="I106" i="2"/>
  <c r="I109" i="2"/>
  <c r="I110" i="2"/>
  <c r="I111" i="2"/>
  <c r="I112" i="2"/>
  <c r="I113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5" i="2"/>
  <c r="I186" i="2"/>
  <c r="I187" i="2"/>
  <c r="I188" i="2"/>
  <c r="I189" i="2"/>
  <c r="I190" i="2"/>
  <c r="I191" i="2"/>
  <c r="I194" i="2"/>
  <c r="I195" i="2"/>
  <c r="I198" i="2"/>
  <c r="I199" i="2"/>
  <c r="I200" i="2"/>
  <c r="I201" i="2"/>
  <c r="I202" i="2"/>
  <c r="I203" i="2"/>
  <c r="I206" i="2"/>
  <c r="I16" i="2"/>
  <c r="H17" i="2"/>
  <c r="H18" i="2"/>
  <c r="J18" i="2" s="1"/>
  <c r="H19" i="2"/>
  <c r="H20" i="2"/>
  <c r="H21" i="2"/>
  <c r="J21" i="2" s="1"/>
  <c r="H24" i="2"/>
  <c r="J24" i="2" s="1"/>
  <c r="H25" i="2"/>
  <c r="H26" i="2"/>
  <c r="H27" i="2"/>
  <c r="J27" i="2" s="1"/>
  <c r="H28" i="2"/>
  <c r="J28" i="2" s="1"/>
  <c r="H29" i="2"/>
  <c r="H30" i="2"/>
  <c r="J30" i="2" s="1"/>
  <c r="H31" i="2"/>
  <c r="J31" i="2" s="1"/>
  <c r="H32" i="2"/>
  <c r="J32" i="2" s="1"/>
  <c r="H33" i="2"/>
  <c r="H34" i="2"/>
  <c r="H35" i="2"/>
  <c r="J35" i="2" s="1"/>
  <c r="H36" i="2"/>
  <c r="J36" i="2" s="1"/>
  <c r="H37" i="2"/>
  <c r="H38" i="2"/>
  <c r="J38" i="2" s="1"/>
  <c r="H39" i="2"/>
  <c r="J39" i="2" s="1"/>
  <c r="H40" i="2"/>
  <c r="J40" i="2" s="1"/>
  <c r="H43" i="2"/>
  <c r="H44" i="2"/>
  <c r="H45" i="2"/>
  <c r="J45" i="2" s="1"/>
  <c r="H46" i="2"/>
  <c r="J46" i="2" s="1"/>
  <c r="H47" i="2"/>
  <c r="H48" i="2"/>
  <c r="J48" i="2" s="1"/>
  <c r="H49" i="2"/>
  <c r="J49" i="2" s="1"/>
  <c r="H50" i="2"/>
  <c r="J50" i="2" s="1"/>
  <c r="H51" i="2"/>
  <c r="H54" i="2"/>
  <c r="H55" i="2"/>
  <c r="J55" i="2" s="1"/>
  <c r="H56" i="2"/>
  <c r="J56" i="2" s="1"/>
  <c r="H57" i="2"/>
  <c r="H58" i="2"/>
  <c r="J58" i="2" s="1"/>
  <c r="H59" i="2"/>
  <c r="J59" i="2" s="1"/>
  <c r="H60" i="2"/>
  <c r="J60" i="2" s="1"/>
  <c r="H61" i="2"/>
  <c r="H62" i="2"/>
  <c r="H63" i="2"/>
  <c r="J63" i="2" s="1"/>
  <c r="H64" i="2"/>
  <c r="J64" i="2" s="1"/>
  <c r="H65" i="2"/>
  <c r="H66" i="2"/>
  <c r="J66" i="2" s="1"/>
  <c r="H67" i="2"/>
  <c r="J67" i="2" s="1"/>
  <c r="H68" i="2"/>
  <c r="J68" i="2" s="1"/>
  <c r="H69" i="2"/>
  <c r="H70" i="2"/>
  <c r="H71" i="2"/>
  <c r="J71" i="2" s="1"/>
  <c r="H72" i="2"/>
  <c r="J72" i="2" s="1"/>
  <c r="H73" i="2"/>
  <c r="H74" i="2"/>
  <c r="J74" i="2" s="1"/>
  <c r="H75" i="2"/>
  <c r="J75" i="2" s="1"/>
  <c r="H76" i="2"/>
  <c r="J76" i="2" s="1"/>
  <c r="H77" i="2"/>
  <c r="H78" i="2"/>
  <c r="H79" i="2"/>
  <c r="J79" i="2" s="1"/>
  <c r="H80" i="2"/>
  <c r="J80" i="2" s="1"/>
  <c r="H81" i="2"/>
  <c r="H82" i="2"/>
  <c r="J82" i="2" s="1"/>
  <c r="H85" i="2"/>
  <c r="J85" i="2" s="1"/>
  <c r="H86" i="2"/>
  <c r="J86" i="2" s="1"/>
  <c r="H87" i="2"/>
  <c r="H88" i="2"/>
  <c r="H89" i="2"/>
  <c r="J89" i="2" s="1"/>
  <c r="H90" i="2"/>
  <c r="J90" i="2" s="1"/>
  <c r="H91" i="2"/>
  <c r="H94" i="2"/>
  <c r="J94" i="2" s="1"/>
  <c r="H95" i="2"/>
  <c r="J95" i="2" s="1"/>
  <c r="H96" i="2"/>
  <c r="J96" i="2" s="1"/>
  <c r="H97" i="2"/>
  <c r="H98" i="2"/>
  <c r="H101" i="2"/>
  <c r="J101" i="2" s="1"/>
  <c r="H102" i="2"/>
  <c r="J102" i="2" s="1"/>
  <c r="H103" i="2"/>
  <c r="H104" i="2"/>
  <c r="J104" i="2" s="1"/>
  <c r="H105" i="2"/>
  <c r="J105" i="2" s="1"/>
  <c r="H106" i="2"/>
  <c r="J106" i="2" s="1"/>
  <c r="H109" i="2"/>
  <c r="H110" i="2"/>
  <c r="H111" i="2"/>
  <c r="J111" i="2" s="1"/>
  <c r="H112" i="2"/>
  <c r="J112" i="2" s="1"/>
  <c r="H113" i="2"/>
  <c r="H116" i="2"/>
  <c r="J116" i="2" s="1"/>
  <c r="H117" i="2"/>
  <c r="J117" i="2" s="1"/>
  <c r="H118" i="2"/>
  <c r="J118" i="2" s="1"/>
  <c r="H119" i="2"/>
  <c r="H120" i="2"/>
  <c r="H121" i="2"/>
  <c r="J121" i="2" s="1"/>
  <c r="H122" i="2"/>
  <c r="J122" i="2" s="1"/>
  <c r="H123" i="2"/>
  <c r="H124" i="2"/>
  <c r="J124" i="2" s="1"/>
  <c r="H125" i="2"/>
  <c r="J125" i="2" s="1"/>
  <c r="H126" i="2"/>
  <c r="J126" i="2" s="1"/>
  <c r="H127" i="2"/>
  <c r="H128" i="2"/>
  <c r="H129" i="2"/>
  <c r="J129" i="2" s="1"/>
  <c r="H130" i="2"/>
  <c r="J130" i="2" s="1"/>
  <c r="H131" i="2"/>
  <c r="H132" i="2"/>
  <c r="J132" i="2" s="1"/>
  <c r="H133" i="2"/>
  <c r="J133" i="2" s="1"/>
  <c r="H134" i="2"/>
  <c r="J134" i="2" s="1"/>
  <c r="H135" i="2"/>
  <c r="H136" i="2"/>
  <c r="H137" i="2"/>
  <c r="J137" i="2" s="1"/>
  <c r="H138" i="2"/>
  <c r="J138" i="2" s="1"/>
  <c r="H141" i="2"/>
  <c r="H142" i="2"/>
  <c r="J142" i="2" s="1"/>
  <c r="H143" i="2"/>
  <c r="J143" i="2" s="1"/>
  <c r="H144" i="2"/>
  <c r="J144" i="2" s="1"/>
  <c r="H145" i="2"/>
  <c r="H146" i="2"/>
  <c r="H147" i="2"/>
  <c r="J147" i="2" s="1"/>
  <c r="H148" i="2"/>
  <c r="J148" i="2" s="1"/>
  <c r="H149" i="2"/>
  <c r="H150" i="2"/>
  <c r="J150" i="2" s="1"/>
  <c r="H151" i="2"/>
  <c r="J151" i="2" s="1"/>
  <c r="H152" i="2"/>
  <c r="J152" i="2" s="1"/>
  <c r="H153" i="2"/>
  <c r="H156" i="2"/>
  <c r="H157" i="2"/>
  <c r="J157" i="2" s="1"/>
  <c r="H158" i="2"/>
  <c r="J158" i="2" s="1"/>
  <c r="H159" i="2"/>
  <c r="H160" i="2"/>
  <c r="J160" i="2" s="1"/>
  <c r="H161" i="2"/>
  <c r="J161" i="2" s="1"/>
  <c r="H162" i="2"/>
  <c r="J162" i="2" s="1"/>
  <c r="H163" i="2"/>
  <c r="H164" i="2"/>
  <c r="H165" i="2"/>
  <c r="J165" i="2" s="1"/>
  <c r="H166" i="2"/>
  <c r="J166" i="2" s="1"/>
  <c r="H167" i="2"/>
  <c r="H168" i="2"/>
  <c r="J168" i="2" s="1"/>
  <c r="H169" i="2"/>
  <c r="J169" i="2" s="1"/>
  <c r="H170" i="2"/>
  <c r="J170" i="2" s="1"/>
  <c r="H171" i="2"/>
  <c r="H172" i="2"/>
  <c r="H173" i="2"/>
  <c r="J173" i="2" s="1"/>
  <c r="H174" i="2"/>
  <c r="J174" i="2" s="1"/>
  <c r="H175" i="2"/>
  <c r="H176" i="2"/>
  <c r="J176" i="2" s="1"/>
  <c r="H177" i="2"/>
  <c r="J177" i="2" s="1"/>
  <c r="H178" i="2"/>
  <c r="J178" i="2" s="1"/>
  <c r="H179" i="2"/>
  <c r="H180" i="2"/>
  <c r="H181" i="2"/>
  <c r="J181" i="2" s="1"/>
  <c r="H182" i="2"/>
  <c r="J182" i="2" s="1"/>
  <c r="H185" i="2"/>
  <c r="H186" i="2"/>
  <c r="J186" i="2" s="1"/>
  <c r="H187" i="2"/>
  <c r="J187" i="2" s="1"/>
  <c r="H188" i="2"/>
  <c r="J188" i="2" s="1"/>
  <c r="H189" i="2"/>
  <c r="H190" i="2"/>
  <c r="H191" i="2"/>
  <c r="J191" i="2" s="1"/>
  <c r="H194" i="2"/>
  <c r="J194" i="2" s="1"/>
  <c r="H195" i="2"/>
  <c r="H198" i="2"/>
  <c r="J198" i="2" s="1"/>
  <c r="H199" i="2"/>
  <c r="J199" i="2" s="1"/>
  <c r="H200" i="2"/>
  <c r="J200" i="2" s="1"/>
  <c r="H201" i="2"/>
  <c r="H202" i="2"/>
  <c r="H203" i="2"/>
  <c r="J203" i="2" s="1"/>
  <c r="H206" i="2"/>
  <c r="J206" i="2" s="1"/>
  <c r="H16" i="2"/>
  <c r="J180" i="2" l="1"/>
  <c r="J78" i="2"/>
  <c r="J190" i="2"/>
  <c r="J164" i="2"/>
  <c r="J146" i="2"/>
  <c r="J128" i="2"/>
  <c r="J110" i="2"/>
  <c r="J88" i="2"/>
  <c r="J62" i="2"/>
  <c r="J44" i="2"/>
  <c r="J201" i="2"/>
  <c r="J179" i="2"/>
  <c r="J171" i="2"/>
  <c r="J163" i="2"/>
  <c r="J153" i="2"/>
  <c r="J145" i="2"/>
  <c r="J135" i="2"/>
  <c r="J127" i="2"/>
  <c r="J119" i="2"/>
  <c r="J109" i="2"/>
  <c r="J97" i="2"/>
  <c r="J87" i="2"/>
  <c r="J77" i="2"/>
  <c r="J69" i="2"/>
  <c r="J61" i="2"/>
  <c r="J51" i="2"/>
  <c r="J43" i="2"/>
  <c r="J33" i="2"/>
  <c r="J25" i="2"/>
  <c r="J202" i="2"/>
  <c r="J172" i="2"/>
  <c r="J156" i="2"/>
  <c r="J136" i="2"/>
  <c r="J120" i="2"/>
  <c r="J98" i="2"/>
  <c r="J70" i="2"/>
  <c r="J54" i="2"/>
  <c r="J34" i="2"/>
  <c r="J26" i="2"/>
  <c r="J189" i="2"/>
  <c r="J20" i="2"/>
  <c r="J185" i="2"/>
  <c r="J159" i="2"/>
  <c r="J141" i="2"/>
  <c r="J131" i="2"/>
  <c r="J123" i="2"/>
  <c r="J113" i="2"/>
  <c r="J107" i="2" s="1"/>
  <c r="J103" i="2"/>
  <c r="J91" i="2"/>
  <c r="J81" i="2"/>
  <c r="J73" i="2"/>
  <c r="J65" i="2"/>
  <c r="J57" i="2"/>
  <c r="J47" i="2"/>
  <c r="J41" i="2" s="1"/>
  <c r="J37" i="2"/>
  <c r="J29" i="2"/>
  <c r="J19" i="2"/>
  <c r="J195" i="2"/>
  <c r="J175" i="2"/>
  <c r="J167" i="2"/>
  <c r="J149" i="2"/>
  <c r="J92" i="2"/>
  <c r="J196" i="2"/>
  <c r="J17" i="2"/>
  <c r="J16" i="2"/>
  <c r="J52" i="2" l="1"/>
  <c r="J83" i="2"/>
  <c r="J114" i="2"/>
  <c r="J154" i="2"/>
  <c r="J192" i="2"/>
  <c r="J183" i="2"/>
  <c r="J99" i="2"/>
  <c r="J22" i="2"/>
  <c r="J139" i="2"/>
  <c r="J14" i="2"/>
  <c r="J207" i="2" l="1"/>
  <c r="K17" i="2" s="1"/>
  <c r="K16" i="2" l="1"/>
  <c r="K102" i="2"/>
  <c r="K112" i="2"/>
  <c r="K122" i="2"/>
  <c r="K130" i="2"/>
  <c r="K138" i="2"/>
  <c r="K148" i="2"/>
  <c r="K158" i="2"/>
  <c r="K166" i="2"/>
  <c r="K174" i="2"/>
  <c r="K182" i="2"/>
  <c r="K194" i="2"/>
  <c r="K206" i="2"/>
  <c r="K87" i="2"/>
  <c r="K58" i="2"/>
  <c r="K66" i="2"/>
  <c r="K74" i="2"/>
  <c r="K82" i="2"/>
  <c r="K147" i="2"/>
  <c r="K103" i="2"/>
  <c r="K113" i="2"/>
  <c r="K123" i="2"/>
  <c r="K131" i="2"/>
  <c r="K141" i="2"/>
  <c r="K149" i="2"/>
  <c r="K159" i="2"/>
  <c r="K167" i="2"/>
  <c r="K175" i="2"/>
  <c r="K185" i="2"/>
  <c r="K195" i="2"/>
  <c r="K101" i="2"/>
  <c r="K88" i="2"/>
  <c r="K59" i="2"/>
  <c r="K67" i="2"/>
  <c r="K75" i="2"/>
  <c r="K157" i="2"/>
  <c r="K57" i="2"/>
  <c r="K104" i="2"/>
  <c r="K116" i="2"/>
  <c r="K124" i="2"/>
  <c r="K132" i="2"/>
  <c r="K142" i="2"/>
  <c r="K150" i="2"/>
  <c r="K160" i="2"/>
  <c r="K168" i="2"/>
  <c r="K176" i="2"/>
  <c r="K186" i="2"/>
  <c r="K198" i="2"/>
  <c r="K95" i="2"/>
  <c r="K89" i="2"/>
  <c r="K60" i="2"/>
  <c r="K68" i="2"/>
  <c r="K76" i="2"/>
  <c r="K165" i="2"/>
  <c r="K65" i="2"/>
  <c r="K105" i="2"/>
  <c r="K117" i="2"/>
  <c r="K125" i="2"/>
  <c r="K133" i="2"/>
  <c r="K143" i="2"/>
  <c r="K151" i="2"/>
  <c r="K161" i="2"/>
  <c r="K169" i="2"/>
  <c r="K177" i="2"/>
  <c r="K187" i="2"/>
  <c r="K199" i="2"/>
  <c r="K96" i="2"/>
  <c r="K90" i="2"/>
  <c r="K61" i="2"/>
  <c r="K69" i="2"/>
  <c r="K77" i="2"/>
  <c r="K173" i="2"/>
  <c r="K73" i="2"/>
  <c r="K106" i="2"/>
  <c r="K118" i="2"/>
  <c r="K126" i="2"/>
  <c r="K134" i="2"/>
  <c r="K144" i="2"/>
  <c r="K152" i="2"/>
  <c r="K162" i="2"/>
  <c r="K170" i="2"/>
  <c r="K178" i="2"/>
  <c r="K188" i="2"/>
  <c r="K200" i="2"/>
  <c r="K97" i="2"/>
  <c r="K91" i="2"/>
  <c r="K62" i="2"/>
  <c r="K70" i="2"/>
  <c r="K78" i="2"/>
  <c r="K129" i="2"/>
  <c r="K109" i="2"/>
  <c r="K119" i="2"/>
  <c r="K127" i="2"/>
  <c r="K135" i="2"/>
  <c r="K145" i="2"/>
  <c r="K153" i="2"/>
  <c r="K163" i="2"/>
  <c r="K171" i="2"/>
  <c r="K179" i="2"/>
  <c r="K189" i="2"/>
  <c r="K201" i="2"/>
  <c r="K98" i="2"/>
  <c r="K85" i="2"/>
  <c r="K63" i="2"/>
  <c r="K71" i="2"/>
  <c r="K79" i="2"/>
  <c r="K181" i="2"/>
  <c r="K81" i="2"/>
  <c r="K110" i="2"/>
  <c r="K120" i="2"/>
  <c r="K128" i="2"/>
  <c r="K136" i="2"/>
  <c r="K146" i="2"/>
  <c r="K156" i="2"/>
  <c r="K164" i="2"/>
  <c r="K172" i="2"/>
  <c r="K180" i="2"/>
  <c r="K190" i="2"/>
  <c r="K202" i="2"/>
  <c r="K94" i="2"/>
  <c r="K56" i="2"/>
  <c r="K64" i="2"/>
  <c r="K72" i="2"/>
  <c r="K80" i="2"/>
  <c r="K111" i="2"/>
  <c r="K121" i="2"/>
  <c r="K137" i="2"/>
  <c r="K191" i="2"/>
  <c r="K203" i="2"/>
  <c r="K86" i="2"/>
  <c r="K19" i="2"/>
  <c r="K46" i="2"/>
  <c r="K28" i="2"/>
  <c r="K30" i="2"/>
  <c r="K54" i="2"/>
  <c r="K40" i="2"/>
  <c r="K36" i="2"/>
  <c r="K26" i="2"/>
  <c r="K39" i="2"/>
  <c r="K43" i="2"/>
  <c r="K35" i="2"/>
  <c r="K27" i="2"/>
  <c r="K34" i="2"/>
  <c r="K32" i="2"/>
  <c r="K31" i="2"/>
  <c r="K33" i="2"/>
  <c r="K38" i="2"/>
  <c r="K50" i="2"/>
  <c r="K44" i="2"/>
  <c r="K49" i="2"/>
  <c r="K55" i="2"/>
  <c r="K51" i="2"/>
  <c r="K24" i="2"/>
  <c r="K45" i="2"/>
  <c r="K48" i="2"/>
  <c r="K21" i="2"/>
  <c r="K25" i="2"/>
  <c r="K37" i="2"/>
  <c r="K29" i="2"/>
  <c r="K47" i="2"/>
  <c r="K20" i="2"/>
  <c r="K18" i="2"/>
  <c r="K207" i="2" l="1"/>
  <c r="B8" i="2" l="1"/>
  <c r="B1" i="2" l="1"/>
  <c r="B4" i="2"/>
  <c r="F4" i="2"/>
  <c r="H4" i="2"/>
  <c r="B5" i="2"/>
  <c r="C5" i="2"/>
  <c r="B6" i="2"/>
  <c r="C6" i="2"/>
  <c r="F6" i="2"/>
  <c r="H6" i="2"/>
  <c r="F8" i="2"/>
  <c r="G8" i="2"/>
  <c r="H8" i="2"/>
  <c r="H9" i="2"/>
  <c r="B10" i="2"/>
  <c r="G14" i="5" l="1"/>
  <c r="G12" i="5"/>
  <c r="G11" i="5"/>
  <c r="F10" i="5"/>
  <c r="F16" i="5" s="1"/>
  <c r="E10" i="5"/>
  <c r="E16" i="5" s="1"/>
  <c r="D10" i="5"/>
  <c r="D16" i="5" s="1"/>
  <c r="C10" i="5"/>
  <c r="C16" i="5" s="1"/>
  <c r="G9" i="5"/>
  <c r="G8" i="5"/>
  <c r="G7" i="5"/>
  <c r="G6" i="5"/>
  <c r="G5" i="5"/>
  <c r="I6" i="4"/>
  <c r="J6" i="4" s="1"/>
  <c r="D6" i="4"/>
  <c r="E6" i="4" s="1"/>
  <c r="I5" i="4"/>
  <c r="J5" i="4" s="1"/>
  <c r="D5" i="4"/>
  <c r="E5" i="4" s="1"/>
  <c r="I4" i="4"/>
  <c r="J4" i="4" s="1"/>
  <c r="D4" i="4"/>
  <c r="E4" i="4" s="1"/>
  <c r="E15" i="5" l="1"/>
  <c r="J7" i="4"/>
  <c r="E7" i="4"/>
  <c r="F20" i="5"/>
  <c r="C20" i="5"/>
  <c r="F15" i="5"/>
  <c r="C15" i="5"/>
  <c r="D15" i="5"/>
</calcChain>
</file>

<file path=xl/sharedStrings.xml><?xml version="1.0" encoding="utf-8"?>
<sst xmlns="http://schemas.openxmlformats.org/spreadsheetml/2006/main" count="636" uniqueCount="459">
  <si>
    <t>STATUS</t>
  </si>
  <si>
    <t>TÍTULO:</t>
  </si>
  <si>
    <t>Nº DOC. (BUTANTAN):</t>
  </si>
  <si>
    <t>PRELIMINAR</t>
  </si>
  <si>
    <t>PARA COTAÇÃO</t>
  </si>
  <si>
    <t>PARA INFORMAÇÃO</t>
  </si>
  <si>
    <t>PARA COMPRA</t>
  </si>
  <si>
    <t>ÁREA:</t>
  </si>
  <si>
    <t>DATA:</t>
  </si>
  <si>
    <t>REVISÃO:</t>
  </si>
  <si>
    <t>PARA CONSTRUÇÃO</t>
  </si>
  <si>
    <t>PROJETO:</t>
  </si>
  <si>
    <t>REVISÃO</t>
  </si>
  <si>
    <t>DESCRIÇÃO</t>
  </si>
  <si>
    <t>ELAB.</t>
  </si>
  <si>
    <t>VERIF.</t>
  </si>
  <si>
    <t>APR.</t>
  </si>
  <si>
    <t>Nº DOCUMENTO (BUTANTAN):</t>
  </si>
  <si>
    <t>UNIDADE</t>
  </si>
  <si>
    <t>QTD</t>
  </si>
  <si>
    <t>Total</t>
  </si>
  <si>
    <t>Equipe de Montagem de Tubulação Industrial</t>
  </si>
  <si>
    <t>Equipe de Montagem de Tubulação Sanitária</t>
  </si>
  <si>
    <t>Cargo</t>
  </si>
  <si>
    <t>Salário
Mensal</t>
  </si>
  <si>
    <t>Custo
H/H</t>
  </si>
  <si>
    <t>Custo
H/H 
(Final c/ Lucro)</t>
  </si>
  <si>
    <t>Encanador</t>
  </si>
  <si>
    <t>Soldador Manual</t>
  </si>
  <si>
    <t>Soldador Orbital</t>
  </si>
  <si>
    <t>Ajudante Geral</t>
  </si>
  <si>
    <t>Custo/Hora (Equipe Montagem Industrial)</t>
  </si>
  <si>
    <t>Custo/Hora (Equipe Montagem Sanitária)</t>
  </si>
  <si>
    <t>Cálculo BDI</t>
  </si>
  <si>
    <t>CONF. ACÓRDÃO Nº 325/2007, 2369/2011 e 036.076/2011 - TCU</t>
  </si>
  <si>
    <t>Tipo de Obra: Construção de Edifícios</t>
  </si>
  <si>
    <t>Descrição</t>
  </si>
  <si>
    <t>Mínimo %</t>
  </si>
  <si>
    <t>Máximo %</t>
  </si>
  <si>
    <t>Média %</t>
  </si>
  <si>
    <t>Coluna a preencher pela proponente</t>
  </si>
  <si>
    <t>Garantia/Seguro 'R'</t>
  </si>
  <si>
    <t>Risco 'R'</t>
  </si>
  <si>
    <t>Despesas Financeiras 'DF'</t>
  </si>
  <si>
    <t>Administração Central 'AC'</t>
  </si>
  <si>
    <t>Lucro 'L'</t>
  </si>
  <si>
    <t>Tributos 'I'</t>
  </si>
  <si>
    <t>CONFINS</t>
  </si>
  <si>
    <t>PIS</t>
  </si>
  <si>
    <t>CONTRIB.PREVIDENCIÁRIA (Preencher se Empresa optar pela Desoneração da Folha de Pagamento)</t>
  </si>
  <si>
    <t>ISSQN</t>
  </si>
  <si>
    <t>BDI</t>
  </si>
  <si>
    <t>Máximo percentual permitido sem a  Desoneração da Folha de Pagamento</t>
  </si>
  <si>
    <t>Máximo percentual permitido com a  Desoneração da Folha de Pagamento</t>
  </si>
  <si>
    <t>PV= CDx(1+BDI)</t>
  </si>
  <si>
    <t>PV= Preço de Venda</t>
  </si>
  <si>
    <t>CD= Custo Direto</t>
  </si>
  <si>
    <t>BDI= Benefícios e Despesas Indiretas;</t>
  </si>
  <si>
    <t>Obs1.: O valor referente a Administração Local deverá ser considerado juntamente com os custos diretos do orçamento e deverá está entre 3,49% e 8,87%</t>
  </si>
  <si>
    <t>Obs2.: O Percentual relativo ao IRPJ e CSLL deverão estar incluido no percentual de Lucro</t>
  </si>
  <si>
    <t>Fator de Custo e Lucro para Instalações Sanitárias</t>
  </si>
  <si>
    <t>Fator de Custo e Lucro para Instalações Industriais</t>
  </si>
  <si>
    <t>Referência Steel Controller</t>
  </si>
  <si>
    <t>DISCIPLINA:</t>
  </si>
  <si>
    <t>ITEM</t>
  </si>
  <si>
    <t>1.0</t>
  </si>
  <si>
    <t>DATA</t>
  </si>
  <si>
    <t>CPOS</t>
  </si>
  <si>
    <t>SIURB-EDIF</t>
  </si>
  <si>
    <t>SIURB-INFRA</t>
  </si>
  <si>
    <t>SINAPI</t>
  </si>
  <si>
    <t>COTAÇÕES</t>
  </si>
  <si>
    <t>CONTRATADOS</t>
  </si>
  <si>
    <t>OUTROS</t>
  </si>
  <si>
    <t>Nº DOCUMENTO (ORÇAMENTO):</t>
  </si>
  <si>
    <t>PLANILHA</t>
  </si>
  <si>
    <t>ARQUITETURA / CIVIL</t>
  </si>
  <si>
    <t>NOTAS:
- TODOS OS ITENS ESPECIFICADOS NESTA PLANILHA DEVEM SER CONSIDERADOS INSTALADOS  E EM PERFEITO FUNCIONAMENTO E CONDIÇÕES DE USO.
- ITENS COMO ACESSÓRIOS, ACABAMENTOS, MISCELANEOS E COMPONENTES DE INSTALAÇÃO DEVEM SER CONSIDERADOS PARA TODOS OS PRODUTOS.
- O PROJETO DEVE SER COMPATIBILIZADO JUNTO ÀS DEMAIS DISCIPLINAS E POSSÍVEIS INTERFERNCIAS APONTADAS E APRESENTADAS JUNTO COM SOLUÇÕES PARA A ENGENHARIA DO INSTITUTO BUTANTAN.
- ELABORAR TODOS OS DETALHAMENTOS NECESSÁRIOS PARA APROVAÇÃO E GARANTIA DE PERFEITA INSTALAÇÃO</t>
  </si>
  <si>
    <t>DIVISÃO DE INFRAESTRUTURA</t>
  </si>
  <si>
    <t>ELABORADO:</t>
  </si>
  <si>
    <t>VERIFICADO:</t>
  </si>
  <si>
    <t>APROVADO:</t>
  </si>
  <si>
    <t>Nº DOC. (FORNECEDOR):</t>
  </si>
  <si>
    <t>2.0</t>
  </si>
  <si>
    <t>3.0</t>
  </si>
  <si>
    <t>Elaboração de projeto de adequação de entrada de energia elétrica junto a concessionária, com medição em baixa tensão e demanda até 75 Kva  (PROJETO DE OBRA)</t>
  </si>
  <si>
    <t>UNID</t>
  </si>
  <si>
    <t>MOBILIZAÇÃO E DESMOBILIZAÇÃO E SERVIÇOS COMPLEMENTARES</t>
  </si>
  <si>
    <t>Guarda-corpo tubular com tela em aço galvanizado, diâmetro de 1 1/2´</t>
  </si>
  <si>
    <t>Tapume fixo para fechamento de áreas, com portão</t>
  </si>
  <si>
    <t>Placa de identificação para obra</t>
  </si>
  <si>
    <t>unxmês</t>
  </si>
  <si>
    <t>m²</t>
  </si>
  <si>
    <t>DEMOLIÇÕES</t>
  </si>
  <si>
    <t>Demolição manual de revestimento em massa de parede ou teto</t>
  </si>
  <si>
    <t>Demolição manual de revestimento cerâmico, incluindo a base</t>
  </si>
  <si>
    <t>Remoção de pintura em massa com lixamento</t>
  </si>
  <si>
    <t>Retirada de esquadria metálica em geral</t>
  </si>
  <si>
    <t>Retirada de aparelho sanitário incluindo acessórios</t>
  </si>
  <si>
    <t>Remoção de aparelho de iluminação ou projetor fixo em teto, piso ou parede</t>
  </si>
  <si>
    <t>Remoção de base de disjuntor tipo QUIK-LAG</t>
  </si>
  <si>
    <t>Remoção de pintura em superfícies de madeira e/ou metálicas com produtos químicos</t>
  </si>
  <si>
    <t>EXECUÇÕES</t>
  </si>
  <si>
    <t>RETIRADA DE DIVISÓRIA EM PLACA DE CONCRETO, GRANITO, GRANILITE OU MÁRMORE</t>
  </si>
  <si>
    <t>Execução de concreto projetado - consumo de cimento 350 kg/m³</t>
  </si>
  <si>
    <t>Divisória em placas de gesso acartonado, resistência ao fogo 60 minutos, espessura 120/90mm - 1RF / 1RF LM</t>
  </si>
  <si>
    <t>Chapisco com bianco</t>
  </si>
  <si>
    <t>Emboço desempenado com espuma de poliéster</t>
  </si>
  <si>
    <t>REPARO DE TRINCAS RASAS ATÉ 5 MM DE LARGURA, NA MASSA</t>
  </si>
  <si>
    <t>Verniz em superfície de madeira</t>
  </si>
  <si>
    <t>m</t>
  </si>
  <si>
    <t>TINTA ACRÍLICA ANTIMOFO EM MASSA, INCLUSIVE PREPARO</t>
  </si>
  <si>
    <t>Massa corrida a base de PVA</t>
  </si>
  <si>
    <t>M³</t>
  </si>
  <si>
    <t>Esmalte à base de água em madeira, inclusive preparo</t>
  </si>
  <si>
    <t>Porta/portão de abrir em chapa, sob medida</t>
  </si>
  <si>
    <t xml:space="preserve">FORMA COMUM DE TÁBUAS DE PINUS - NÃO RECUPERÁVEL, INCLUSOS SARRAFOS </t>
  </si>
  <si>
    <t xml:space="preserve">CONCRETO FCK=30MPA - USINADO </t>
  </si>
  <si>
    <t>Porta lisa com batente madeira - 90 x 210 cm</t>
  </si>
  <si>
    <t>Fechadura de centro com cilindro para porta em vidro temperado</t>
  </si>
  <si>
    <t>unid</t>
  </si>
  <si>
    <t>Contra fechadura de centro para porta em vidro temperado</t>
  </si>
  <si>
    <t>Ferragem completa com maçaneta tipo alavanca, para porta externa com 1 folha</t>
  </si>
  <si>
    <t>cj</t>
  </si>
  <si>
    <t>Placa de identificação em acrílico com texto em vinil (PAINEIS ACRÍLICOS)</t>
  </si>
  <si>
    <t>Cabo em aço galvanizado com alma de aço, diâmetro de 3/16´ (4,76 mm) (PAINEIS ACRILICOS)</t>
  </si>
  <si>
    <t>Caixilho em madeira tipo veneziana de correr (NOVAS JANELAS DE CORRER - LAMBRI DE MADEIRA)</t>
  </si>
  <si>
    <t>Caixilho em madeira maxim-ar (JANELAS DE CORRER - MADEIRA E VIDRO)</t>
  </si>
  <si>
    <t>Verniz fungicida para madeira (ESQUADRDIAS EXISTENTES)</t>
  </si>
  <si>
    <t>Recolocação de fechaduras e fechos de sobrepor  (CONSERV. FERRAGENS DE ESQUADRIAS EXISTENTES)</t>
  </si>
  <si>
    <t>Recolocação de fechaduras de embutir (CONSERV.FERRAGENS DE ESQUADRIAS EXISTENTES)</t>
  </si>
  <si>
    <t>Recolocação de dobradiças  (CONSERV.FERRAGENS DE ESQUADRIAS EXISTENTES)</t>
  </si>
  <si>
    <t>MOBILIÁRIO</t>
  </si>
  <si>
    <t>(BANCO EXPOSITIVO DE MADEIRA PINUS OU SIMILAR - 0,40 X 1,50 X 0,60M)</t>
  </si>
  <si>
    <t>(MESA DE RECEPÇÃO DE MADEIRA PINUS OU SIMILAR - 0,60 X 1,00 X 0,60 M)</t>
  </si>
  <si>
    <t>4.0</t>
  </si>
  <si>
    <t>5.0</t>
  </si>
  <si>
    <t>ESTACAS</t>
  </si>
  <si>
    <t>Vidro temperado incolor de 10 mm  ( PORTAS e PAINEL FIXO)</t>
  </si>
  <si>
    <t>ESCAVAÇÃO MANUAL,  PROFUNDIDADE IGUAL OU INFERIOR A 1,50M (PRÉ-FUROS DAS ESTACAS)</t>
  </si>
  <si>
    <t>Taxa de mobilização e desmobilização de equipamentos para execução de estaca pré-moldada</t>
  </si>
  <si>
    <t>TX</t>
  </si>
  <si>
    <t>Estaca escavada mecanicamente, diâmetro de 25 cm até 20 t</t>
  </si>
  <si>
    <t>ARMADURA EM AÇO CA-50 (ESTACAS)</t>
  </si>
  <si>
    <t>kg</t>
  </si>
  <si>
    <t>CARGA MECANIZADA E REMOÇÃO DE TERRA, INCLUSIVE TRANSPORTE ATÉ 1KM</t>
  </si>
  <si>
    <t>BLOCOS SOBRE ESTACAS E VIGAS BALDRAMES</t>
  </si>
  <si>
    <t>Vidro laminado temperado neutro verde de 12 mm ( COBERTURA EXTERNA - TRANSLÚCIDO)</t>
  </si>
  <si>
    <t>RUFO EXTERNO GALVANIZADO COM PINTURA ESMALTE SINTÉTICO</t>
  </si>
  <si>
    <t xml:space="preserve">LASTRO DE CONCRETO - 150KG CIM/M3 </t>
  </si>
  <si>
    <t>ESCAVAÇÃO MANUAL,  PROFUNDIDADE IGUAL OU INFERIOR A 1,50M (BLOCOS SOBRE ESTACAS + BALDRAMES)</t>
  </si>
  <si>
    <t>m³</t>
  </si>
  <si>
    <t xml:space="preserve">BOMBEAMENTO DE CONCRETO </t>
  </si>
  <si>
    <t xml:space="preserve">ARMADURA EM AÇO CA-50 </t>
  </si>
  <si>
    <t>KG</t>
  </si>
  <si>
    <t>6.0</t>
  </si>
  <si>
    <t>7.0</t>
  </si>
  <si>
    <t>ESTRUTURA METÁLICA E COBERTURA DE VIDRO</t>
  </si>
  <si>
    <t>FORNECIMENTO E MONTAGEM DE ESTRUTURA EM AÇO</t>
  </si>
  <si>
    <t xml:space="preserve">PINTURA EPÓXI BICOMPONENTE EM ESTRUTURAS METÁLICAS </t>
  </si>
  <si>
    <t>Película de controle solar refletiva na cor prata, para aplicação em vidros (PELICULA ANTI UV, INCOLOR)</t>
  </si>
  <si>
    <t>8.0</t>
  </si>
  <si>
    <t>ELÉTRICA</t>
  </si>
  <si>
    <t>(ESTANTE COM 25  ESCANINHOS - DE MADEIRA PINUS NATURAL OU SIMILAR, COM RESINA INCOLOR FOSCA, DIMENSÕES )</t>
  </si>
  <si>
    <t>Quadro de distribuição universal de embutir, para disjuntores 70 DIN / 50 Bolt-on - 225 A - sem componentes</t>
  </si>
  <si>
    <t>Barramento de cobre nu</t>
  </si>
  <si>
    <t>Disjuntor termomagnético, unipolar 127/220 V, corrente de 10 A até 30 A</t>
  </si>
  <si>
    <t>Disjuntor termomagnético, unipolar 127/220 V, corrente de 35 A até 50 A</t>
  </si>
  <si>
    <t>Disjuntor termomagnético, bipolar 220/380 V, corrente de 10 A até 50 A</t>
  </si>
  <si>
    <t>Disjuntor termomagnético, bipolar 220/380 V, corrente de 60 A até 100 A</t>
  </si>
  <si>
    <t>Dispositivo diferencial residual de 100 A x 30 mA - 4 polos</t>
  </si>
  <si>
    <t>Barra de neutro e/ou terra</t>
  </si>
  <si>
    <t>Supressor de surto monofásico, Neutro-Terra, In &gt; ou = 20 kA, Imax. de surto de 65 até 80 kA</t>
  </si>
  <si>
    <t>Condulete metálico de 1´</t>
  </si>
  <si>
    <t>Eletrocalha lisa galvanizada a fogo, 50 x 50 mm, com acessórios</t>
  </si>
  <si>
    <t>Cabo de cobre de 2,5 mm², isolamento 750 V - isolação em PVC 70°C</t>
  </si>
  <si>
    <t>Cabo telefônico CI, com 10 pares de 0,50 mm, para centrais telefônicas, equipamentos e rede interna</t>
  </si>
  <si>
    <t>Caixa de tomada  4´ x 4´</t>
  </si>
  <si>
    <t>Tomada 2P+T de 10 A - 250 V, completa</t>
  </si>
  <si>
    <t>Interruptor com 2 teclas simples e placa</t>
  </si>
  <si>
    <t>Lâmpada LED tubular T8 com base G13, de 3400 até 4000 Im - 36 a 40W</t>
  </si>
  <si>
    <t>Trilho eletrificado de alimentação com 1 circuito, em alumínio com pintura na cor PRETO inclusive acessórios</t>
  </si>
  <si>
    <t>Reator eletromagnético de alto fator de potência, para lâmpada vapor de sódio 150 W / 220 V</t>
  </si>
  <si>
    <t>Luminária retangular de sobrepor tipo calha aberta, para 2 lâmpadas fluorescentes tubulares de 32 W</t>
  </si>
  <si>
    <t>Luminária redonda de sobrepor, com foco orientável e acessório antiofuscante, para 1 lâmpada dicroica de 50 W</t>
  </si>
  <si>
    <t>Luminária LED redonda de sobrepor com difusor recuado translucido, 4000 K, fluxo luminoso de 800 a 1060 lm, potência de 9 a 10 W</t>
  </si>
  <si>
    <t>9.0</t>
  </si>
  <si>
    <t>SISTEMA DE HVAC - VRF</t>
  </si>
  <si>
    <t>Condensador para sistema VRF de ar condicionado, capacidade de 8 TR a 10 TR</t>
  </si>
  <si>
    <t>Evaporador para sistema VRF de ar condicionado, tipo cassete, capacidade de 2 TR</t>
  </si>
  <si>
    <t>Tubo de cobre sem costura, rígido, espessura 1/16" - diâmetro 1/2", inclusive conexões</t>
  </si>
  <si>
    <t>Duto em chapa de aço galvanizado</t>
  </si>
  <si>
    <t>10.0</t>
  </si>
  <si>
    <t>SANITÁRIOS E COPA</t>
  </si>
  <si>
    <t>REVESTIMENTO EM PORCELANATO ESMALTADO POLIDO PARA ÁREA INTERNA E AMBIENTE COM TRÁFEGO MÉDIO, GRUPO DE ABSORÇÃO BIA, ASSENTADO COM ARGAMASSA COLANTE INDUSTRIALIZADA, REJUNTADO</t>
  </si>
  <si>
    <t>RODAPÉ EM PORCELANATO ESMALTADO POLIDO PARA ÁREA INTERNA E AMBIENTE COM TRÁFEGO MÉDIO, GRUPO DE ABSORÇÃO BIA, ASSENTADO COM ARGAMASSA COLANTE INDUSTRIALIZADA, REJUNTADO</t>
  </si>
  <si>
    <t>REVESTIMENTO EM PORCELANATO ESMALTADO ACETINADO PARA ÁREA INTERNA E AMBIENTE COM ACESSO AO EXTERIOR, GRUPO DE ABSORÇÃO BIA, RESISTÊNCIA QUÍMICA B, ASSENTADO COM ARGAMASSA COLANTE INDUSTRIALIZADA, REJUNTADO</t>
  </si>
  <si>
    <t>PORTA DE ALUMÍNIO DE ABRIR COM LAMBRI, COM GUARNIÇÃO, FIXAÇÃO COM PARAFUSOS - FORNECIMENTO E INSTALAÇÃO. AF_12/2019</t>
  </si>
  <si>
    <t>Caixilho em alumínio maxim-ar com vidro, linha comercial</t>
  </si>
  <si>
    <t>Espelho em vidro cristal liso, espessura de 4 mm</t>
  </si>
  <si>
    <t>Bacia sifonada de louça para pessoas com mobilidade reduzida - capacidade de 6 litros</t>
  </si>
  <si>
    <t xml:space="preserve">Caixa de descarga de embutir, acionamento frontal, completa </t>
  </si>
  <si>
    <t>Barra de apoio reta, para pessoas com mobilidade reduzida, em tubo de aço inoxidável de 1 1/2´</t>
  </si>
  <si>
    <t>Cuba em aço inoxidável simples de 400x340x140mm</t>
  </si>
  <si>
    <t>Lavatório de louça com coluna suspensa</t>
  </si>
  <si>
    <t>Tampo/bancada em granito, com frontão, espessura de 2 cm, acabamento polido</t>
  </si>
  <si>
    <t>Dispenser toalheiro em ABS e policarbonato para bobina de 20 cm x 200 m, com alavanca</t>
  </si>
  <si>
    <t>Dispenser papel higiênico em ABS para rolão 300 / 600 m, com visor</t>
  </si>
  <si>
    <t>Torneira de mesa para lavatório, acionamento hidromecânico, com registro integrado regulador de vazão, em latão cromado, DN= 1/2´</t>
  </si>
  <si>
    <t>Torneira de mesa para pia com bica móvel e arejador em latão fundido cromado</t>
  </si>
  <si>
    <t>Secador de mãos em ABS</t>
  </si>
  <si>
    <t>Engate flexível metálico DN= 1/2´</t>
  </si>
  <si>
    <t>Canopla para válvula de descarga (PARA PESSOAS DE MOBILIDADE REDUZIDA)</t>
  </si>
  <si>
    <t>Acabamento cromado para registro</t>
  </si>
  <si>
    <t>Sifão plástico sanfonado universal de 1´</t>
  </si>
  <si>
    <t>Tampa de plástico para bacia sanitária</t>
  </si>
  <si>
    <t>Válvula americana</t>
  </si>
  <si>
    <t>Tubo de PVC rígido soldável marrom, DN= 25 mm, (3/4´),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</si>
  <si>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</si>
  <si>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100 mm, inclusive conexões</t>
  </si>
  <si>
    <t>Armário/gabinete embutido em MDF sob medida, revestido em laminado melamínico, com portas e prateleiras</t>
  </si>
  <si>
    <t>REVISÃO DE TELHADO</t>
  </si>
  <si>
    <t>Retirada de peças lineares em madeira com seção superior a 60 cm²</t>
  </si>
  <si>
    <t>Retirada de telhamento em barro</t>
  </si>
  <si>
    <t>Estrutura de madeira tesourada para telha de barro - vãos de 13,01 a 18,00 m (RIPAS)</t>
  </si>
  <si>
    <t>Estrutura em terças para telhas de barro</t>
  </si>
  <si>
    <t>Calha, rufo, afins em chapa galvanizada nº 24 - corte 0,33 m</t>
  </si>
  <si>
    <t>Telha de barro colonial/paulista</t>
  </si>
  <si>
    <t>Lâmina refletiva revestida com dupla face em alumínio, dupla malha de reforço e laminação entre camadas, para isolação térmica</t>
  </si>
  <si>
    <t>11.0</t>
  </si>
  <si>
    <t>12.0</t>
  </si>
  <si>
    <t>FORRO DE MADEIRA</t>
  </si>
  <si>
    <t>Forro em tábuas aparelhadas macho e fêmea de pinus tarugado</t>
  </si>
  <si>
    <t>LIMPEZA DE OBRA</t>
  </si>
  <si>
    <t>13.0</t>
  </si>
  <si>
    <t>LIMPEZA FINAL DE OBRA</t>
  </si>
  <si>
    <t>(REPRODUÇÃO DE ESTANTE HISTÓRICA METÁLICA - 2,00 x 2,50 x 0,40m )</t>
  </si>
  <si>
    <t>(VITRINE EXPOSITIVA MENOR - MADEIRA E VIDRO - 1,25 x 1,00 x 0,45m)</t>
  </si>
  <si>
    <t>REFORMA DO MUSEU  HISTÓRICO</t>
  </si>
  <si>
    <t>AU-DI</t>
  </si>
  <si>
    <t>19.10.2020</t>
  </si>
  <si>
    <t>DI-206-PB-CV-EC-0001-00</t>
  </si>
  <si>
    <t>EMISSÃO INICIAL</t>
  </si>
  <si>
    <t>CTC</t>
  </si>
  <si>
    <t>TF</t>
  </si>
  <si>
    <t>X</t>
  </si>
  <si>
    <t>ARQUITETURA E URBANISMO</t>
  </si>
  <si>
    <t>EXTINTOR DE INCÊNDIO COM CARGA DE GÁS CARBÔNICO (CO2) - 6KG</t>
  </si>
  <si>
    <t>EXTINTOR DE INCÊNDIO COM CARGA DE ÁGUA PRESSURIZADA - 10L</t>
  </si>
  <si>
    <t>EXTINTOR DE INCÊNDIO COM CARGA DE PÓ QUÍMICO SECO - 4KG</t>
  </si>
  <si>
    <t>QUADRO TELEBRÁS DE EMBUTIR DE 800 X 800 X 120 MM</t>
  </si>
  <si>
    <t>BARRAMENTO DE COBRE NU</t>
  </si>
  <si>
    <t>BARRA DE NEUTRO E/OU TERRA</t>
  </si>
  <si>
    <t>MINI DISJUNTOR - TIPO EUROPEU (IEC) - UNIPOLAR 32/50A</t>
  </si>
  <si>
    <t>CABO DE COBRE DE 10 MM², ISOLAMENTO 750 V - ISOLAÇÃO EM PVC 70°C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</si>
  <si>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</si>
  <si>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</si>
  <si>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</si>
  <si>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</si>
  <si>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</si>
  <si>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</si>
  <si>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</si>
  <si>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</si>
  <si>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</si>
  <si>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</si>
  <si>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</si>
  <si>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</si>
  <si>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</si>
  <si>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</si>
  <si>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</si>
  <si>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</si>
  <si>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</si>
  <si>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</si>
  <si>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</si>
  <si>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</si>
  <si>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</si>
  <si>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</si>
  <si>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</si>
  <si>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</si>
  <si>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</si>
  <si>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4.1</t>
  </si>
  <si>
    <t>4.2</t>
  </si>
  <si>
    <t>4.3</t>
  </si>
  <si>
    <t>4.4</t>
  </si>
  <si>
    <t>4.5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</si>
  <si>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</si>
  <si>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</si>
  <si>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</si>
  <si>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</si>
  <si>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</si>
  <si>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</si>
  <si>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</si>
  <si>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</si>
  <si>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</si>
  <si>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</si>
  <si>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</si>
  <si>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</si>
  <si>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</si>
  <si>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</si>
  <si>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</si>
  <si>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</si>
  <si>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</si>
  <si>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</si>
  <si>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</si>
  <si>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</si>
  <si>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</si>
  <si>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</si>
  <si>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</si>
  <si>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</si>
  <si>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</si>
  <si>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</si>
  <si>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</si>
  <si>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</si>
  <si>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</si>
  <si>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</si>
  <si>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</si>
  <si>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</si>
  <si>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</si>
  <si>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</si>
  <si>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</si>
  <si>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</si>
  <si>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</si>
  <si>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</si>
  <si>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</si>
  <si>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</si>
  <si>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</si>
  <si>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</si>
  <si>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</si>
  <si>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</si>
  <si>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</si>
  <si>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</si>
  <si>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</si>
  <si>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</si>
  <si>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</si>
  <si>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</si>
  <si>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</si>
  <si>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</si>
  <si>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</si>
  <si>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</si>
  <si>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</si>
  <si>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</si>
  <si>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</si>
  <si>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</si>
  <si>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</si>
  <si>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</si>
  <si>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</si>
  <si>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</si>
  <si>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</si>
  <si>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</si>
  <si>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</si>
  <si>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</si>
  <si>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</si>
  <si>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10.1</t>
  </si>
  <si>
    <t>10.2</t>
  </si>
  <si>
    <t>10.3</t>
  </si>
  <si>
    <t>10.4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</si>
  <si>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</si>
  <si>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</si>
  <si>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</si>
  <si>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</si>
  <si>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</si>
  <si>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</si>
  <si>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</si>
  <si>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</si>
  <si>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</si>
  <si>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</si>
  <si>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</si>
  <si>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</si>
  <si>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</si>
  <si>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</si>
  <si>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</si>
  <si>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</si>
  <si>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</si>
  <si>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</si>
  <si>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</si>
  <si>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</si>
  <si>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</si>
  <si>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</si>
  <si>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</si>
  <si>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</si>
  <si>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</si>
  <si>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</si>
  <si>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</si>
  <si>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12.1</t>
  </si>
  <si>
    <t>12.2</t>
  </si>
  <si>
    <t>12.3</t>
  </si>
  <si>
    <t>12.4</t>
  </si>
  <si>
    <t>12.5</t>
  </si>
  <si>
    <t>12.6</t>
  </si>
  <si>
    <t>12.7</t>
  </si>
  <si>
    <t>13.1</t>
  </si>
  <si>
    <t>13.2</t>
  </si>
  <si>
    <t>14.0</t>
  </si>
  <si>
    <t>AS BUILT</t>
  </si>
  <si>
    <t>1.5</t>
  </si>
  <si>
    <t>1.6</t>
  </si>
  <si>
    <t>PROJETO EXECUTIVO DE ARQUITETURA EM FORMATO A1 (PROJETO PARA AS VITRINES GRANDE E PEQUENA)</t>
  </si>
  <si>
    <t>Projeto executivo para estrutura metálica em formato A1  (AS BUILT- estrutura metálica)</t>
  </si>
  <si>
    <t>Projeto executivo de instalações elétricas em formato A1 (AS BUILT - ELÉTRICA)</t>
  </si>
  <si>
    <t>Projeto executivo de climatização em formato A1  (AS BUILT - HVAC).</t>
  </si>
  <si>
    <t>PROJETO EXECUTIVO DE ARQUITETURA EM FORMATO A1 (AS BUILT DOS PISOS DE VIDRO E DE MADEIRA PLÁSTICA)</t>
  </si>
  <si>
    <t>PROJETO EXECUTIVO DE INSTALAÇÕES HIDRÁULICAS EM FORMATO A1 (AS BUILT CIVIL)</t>
  </si>
  <si>
    <t>PROJETO EXECUTIVO DE ARQUITETURA EM FORMATO A1 (AS BUILT CIVIL)</t>
  </si>
  <si>
    <t>Projeto executivo para estrutura metálica em formato A1   (PROJETO DE EXECUÇÃO COMPATIBILIZADO- estrutura metálica)</t>
  </si>
  <si>
    <t>Projeto executivo de instalações elétricas em formato A1   (PROJETO DE EXECUÇÃO COMPATIBILIZADO DE ELÉTRICA)</t>
  </si>
  <si>
    <t>Projeto executivo de climatização em formato A1    (PROJETO DE EXECUÇÃO COMPATIBILIZADO DE HVAC).</t>
  </si>
  <si>
    <t>PROJETO EXECUTIVO DE ARQUITETURA EM FORMATO A1    (PROJETO DE EXECUÇÃO  DOS PISOS DE VIDRO E DE MADEIRA PLÁSTICA)</t>
  </si>
  <si>
    <t>INSTALAÇÃO DE CANTEIRO DE OBRA</t>
  </si>
  <si>
    <t>ISOLAMENTO TÉRMICO EM ESPUMA ELASTOMÉRICA, ESPESSURA DE 9 A 12 MM, PARA TUBULAÇÃO DE 1/2´ (COBRE)</t>
  </si>
  <si>
    <t>M</t>
  </si>
  <si>
    <t>10.5</t>
  </si>
  <si>
    <t>QUADRO TELEBRÁS DE EMBUTIR DE 400 X 400 X 120 MM</t>
  </si>
  <si>
    <t>Soalho em tábua de madeira aparelhada (PISO DE MADEIRA PLÁSTICA)</t>
  </si>
  <si>
    <t>Vidro laminado temperado neutro verde de 12 mm ( PISO D EVIDRO)</t>
  </si>
  <si>
    <t>FORNECIMENTO E MONTAGEM DE ESTRUTURA EM AÇO (BARROTE METÁLICO DE PISO)</t>
  </si>
  <si>
    <t>4.29</t>
  </si>
  <si>
    <t>4.30</t>
  </si>
  <si>
    <t>Divisória painel/vidro/vidro tipo naval, acabamento em laminado fenólico melamínico, com espessura de 3,5 cm (VITRINE GRANDE - LABORATÓRIO)</t>
  </si>
  <si>
    <t>Caixilho de segurança em aço SAE 1010/1020 tipo fixo e de correr, para receber vidro, com bandeira tipo veneziana ( VITRINE GRANDE - LABORATÓRIO)</t>
  </si>
  <si>
    <t>10.6</t>
  </si>
  <si>
    <t>10.7</t>
  </si>
  <si>
    <t>EVAPORADOR PARA SISTEMA VRF DE AR CONDICIONADO, TIPO PAREDE, CAPACIDADE DE 1 TR</t>
  </si>
  <si>
    <t>GRADIL DE FERRO PERFILADO, TIPO PARQUE</t>
  </si>
  <si>
    <t>PORTÃO DE FERRO PERFILADO, TIPO PARQUE</t>
  </si>
  <si>
    <t>10.8</t>
  </si>
  <si>
    <t>10.9</t>
  </si>
  <si>
    <t>10.10</t>
  </si>
  <si>
    <t>10.11</t>
  </si>
  <si>
    <t>10.12</t>
  </si>
  <si>
    <t>10.13</t>
  </si>
  <si>
    <t>CAIXA VENTILADORA COM VENTILADOR CENTRÍFUGO, VAZÃO 1.710 M³/H, PRESSÃO 35 MMCA - 220/380 V / 60HZ</t>
  </si>
  <si>
    <t>LUMINÁRIA INDUSTRIAL PENDENTE TIPO CALHA ABERTA INSTALAÇÃO EM PERFILADO PARA 1 OU 2 LÂMPADAS FLUORESCENTES TUBULARES 28/54W</t>
  </si>
  <si>
    <t>9.23</t>
  </si>
  <si>
    <t>LOCACAO DE CONTAINER 2,30 X 6,00 M, ALT. 2,50 M, COM 1 SANITARIO, PARA ESCRITORIO, COMPLETO, SEM DIVISORIAS INTERNAS</t>
  </si>
  <si>
    <t>LOCACAO DE CONTAINER 2,30 X 6,00 M, ALT. 2,50 M, PARA ESCRITORIO, SEM DIVISORIAS INTERNAS E SEM SANITARIO</t>
  </si>
  <si>
    <t>LOCACAO DE CONTAINER 2,30 X 4,30 M, ALT. 2,50 M, P/ SANITARIO, C/ 5 BACIAS, 1 LAVATORIO E 4 MICTORIOS</t>
  </si>
  <si>
    <t>mês</t>
  </si>
  <si>
    <t>BEBEDOURO ELÉTRICO COM SISTEMA DE REFRIGERAÇÃO E DUAS SAÍDAS - 40L</t>
  </si>
  <si>
    <t>FRETE, CARREGAMENTO E DESCARREGAMENTO DE CONTAINERS - CAMINHÃO CARGA SECA CAP. 8 TON COM GUINDASTE CAP. 3TON/3M</t>
  </si>
  <si>
    <t>hora</t>
  </si>
  <si>
    <t>ELETRODUTO DE PVC CORRUGADO FLEXÍVEL LEVE, DIÁMETRO EXTERNO DE 25MM</t>
  </si>
  <si>
    <t>2.13</t>
  </si>
  <si>
    <t>2.14</t>
  </si>
  <si>
    <t>2.15</t>
  </si>
  <si>
    <t>2.16</t>
  </si>
  <si>
    <t>2.17</t>
  </si>
  <si>
    <t>R$
UNITÁRIO MATERIAL</t>
  </si>
  <si>
    <t>R$
UNITÁRIO
MÃO DE OBRA</t>
  </si>
  <si>
    <t>R$
TOTAL MATERIAL</t>
  </si>
  <si>
    <t>R$
TOTAL
MÃO DE OBRA</t>
  </si>
  <si>
    <t>R$ TOTAL</t>
  </si>
  <si>
    <t>% DO VALOR TOTAL</t>
  </si>
  <si>
    <t>14.1</t>
  </si>
  <si>
    <t>14.2</t>
  </si>
  <si>
    <t>14.3</t>
  </si>
  <si>
    <t>14.4</t>
  </si>
  <si>
    <t>14.5</t>
  </si>
  <si>
    <t>14.6</t>
  </si>
  <si>
    <t>TOTAL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</si>
</sst>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[$-416]d\-mmm\-yy;@"/>
    <numFmt numFmtId="166" formatCode="&quot;R$&quot;\ #,##0.00"/>
    <numFmt numFmtId="167" formatCode="#,##0.00_ ;[Red]\-#,##0.00\ "/>
    <numFmt numFmtId="168" formatCode="0.0000"/>
    <numFmt numFmtId="169" formatCode="_(&quot;$&quot;* #,##0.00_);_(&quot;$&quot;* \(#,##0.00\);_(&quot;$&quot;* &quot;-&quot;??_);_(@_)"/>
    <numFmt numFmtId="170" formatCode="#,##0.0000_ ;[Red]\-#,##0.0000\ "/>
    <numFmt numFmtId="171" formatCode="_-[$R$-416]\ * #,##0.00_-;\-[$R$-416]\ * #,##0.00_-;_-[$R$-416]\ * &quot;-&quot;??_-;_-@_-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sz val="5"/>
      <name val="Calibri"/>
      <family val="2"/>
      <scheme val="minor"/>
    </font>
    <font>
      <b/>
      <i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EBEB89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>
      <alignment vertical="top"/>
    </xf>
    <xf numFmtId="43" fontId="22" fillId="0" borderId="0" applyFont="0" applyFill="0" applyBorder="0" applyAlignment="0" applyProtection="0">
      <alignment vertical="top"/>
    </xf>
    <xf numFmtId="0" fontId="20" fillId="0" borderId="0"/>
    <xf numFmtId="0" fontId="20" fillId="0" borderId="0"/>
    <xf numFmtId="43" fontId="29" fillId="0" borderId="0" applyFont="0" applyFill="0" applyBorder="0" applyAlignment="0" applyProtection="0"/>
  </cellStyleXfs>
  <cellXfs count="267">
    <xf numFmtId="0" fontId="0" fillId="0" borderId="0" xfId="0"/>
    <xf numFmtId="0" fontId="7" fillId="3" borderId="0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horizontal="left" vertical="center" indent="1"/>
    </xf>
    <xf numFmtId="0" fontId="7" fillId="3" borderId="8" xfId="3" applyFont="1" applyFill="1" applyBorder="1" applyAlignment="1" applyProtection="1">
      <alignment horizontal="left" vertical="center"/>
    </xf>
    <xf numFmtId="0" fontId="7" fillId="3" borderId="9" xfId="2" applyFont="1" applyFill="1" applyBorder="1" applyAlignment="1" applyProtection="1">
      <alignment horizontal="left" vertical="center"/>
    </xf>
    <xf numFmtId="0" fontId="7" fillId="3" borderId="8" xfId="2" applyFont="1" applyFill="1" applyBorder="1" applyAlignment="1" applyProtection="1">
      <alignment horizontal="left" vertical="center"/>
    </xf>
    <xf numFmtId="0" fontId="8" fillId="3" borderId="8" xfId="2" applyFont="1" applyFill="1" applyBorder="1" applyAlignment="1" applyProtection="1">
      <alignment horizontal="left" vertical="center"/>
      <protection locked="0"/>
    </xf>
    <xf numFmtId="0" fontId="7" fillId="3" borderId="9" xfId="2" applyFont="1" applyFill="1" applyBorder="1" applyAlignment="1" applyProtection="1">
      <alignment horizontal="left" vertical="center"/>
      <protection locked="0"/>
    </xf>
    <xf numFmtId="0" fontId="7" fillId="3" borderId="10" xfId="2" applyFont="1" applyFill="1" applyBorder="1" applyAlignment="1" applyProtection="1">
      <alignment horizontal="left" vertical="center"/>
    </xf>
    <xf numFmtId="0" fontId="7" fillId="3" borderId="11" xfId="2" applyFont="1" applyFill="1" applyBorder="1" applyAlignment="1" applyProtection="1">
      <alignment vertical="center"/>
    </xf>
    <xf numFmtId="0" fontId="7" fillId="3" borderId="11" xfId="2" applyFont="1" applyFill="1" applyBorder="1" applyAlignment="1" applyProtection="1">
      <alignment horizontal="left" vertical="center"/>
    </xf>
    <xf numFmtId="0" fontId="7" fillId="3" borderId="12" xfId="2" applyFont="1" applyFill="1" applyBorder="1" applyAlignment="1" applyProtection="1">
      <alignment horizontal="left" vertical="center"/>
    </xf>
    <xf numFmtId="0" fontId="8" fillId="3" borderId="0" xfId="2" applyFont="1" applyFill="1" applyBorder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21" fillId="3" borderId="0" xfId="5" applyFont="1" applyFill="1"/>
    <xf numFmtId="0" fontId="19" fillId="3" borderId="0" xfId="5" applyFont="1" applyFill="1" applyAlignment="1">
      <alignment horizontal="center"/>
    </xf>
    <xf numFmtId="0" fontId="20" fillId="3" borderId="0" xfId="5" applyFill="1"/>
    <xf numFmtId="0" fontId="19" fillId="3" borderId="0" xfId="5" applyFont="1" applyFill="1"/>
    <xf numFmtId="44" fontId="20" fillId="3" borderId="0" xfId="5" applyNumberFormat="1" applyFill="1"/>
    <xf numFmtId="0" fontId="19" fillId="3" borderId="14" xfId="5" applyFont="1" applyFill="1" applyBorder="1" applyAlignment="1" applyProtection="1">
      <alignment horizontal="center" vertical="center"/>
    </xf>
    <xf numFmtId="0" fontId="19" fillId="3" borderId="15" xfId="5" applyFont="1" applyFill="1" applyBorder="1" applyAlignment="1" applyProtection="1">
      <alignment horizontal="center" vertical="center"/>
    </xf>
    <xf numFmtId="0" fontId="19" fillId="3" borderId="16" xfId="5" applyFont="1" applyFill="1" applyBorder="1" applyAlignment="1" applyProtection="1">
      <alignment horizontal="center" vertical="center"/>
    </xf>
    <xf numFmtId="0" fontId="18" fillId="6" borderId="17" xfId="5" applyFont="1" applyFill="1" applyBorder="1" applyAlignment="1">
      <alignment horizontal="center" vertical="center" wrapText="1"/>
    </xf>
    <xf numFmtId="0" fontId="20" fillId="3" borderId="0" xfId="5" applyFill="1" applyAlignment="1">
      <alignment vertical="center"/>
    </xf>
    <xf numFmtId="0" fontId="20" fillId="3" borderId="18" xfId="5" applyFill="1" applyBorder="1" applyProtection="1"/>
    <xf numFmtId="167" fontId="20" fillId="3" borderId="19" xfId="5" applyNumberFormat="1" applyFill="1" applyBorder="1" applyProtection="1"/>
    <xf numFmtId="167" fontId="20" fillId="3" borderId="20" xfId="5" applyNumberFormat="1" applyFill="1" applyBorder="1" applyProtection="1"/>
    <xf numFmtId="167" fontId="20" fillId="6" borderId="21" xfId="5" applyNumberFormat="1" applyFill="1" applyBorder="1" applyProtection="1">
      <protection locked="0"/>
    </xf>
    <xf numFmtId="0" fontId="20" fillId="3" borderId="22" xfId="5" applyFill="1" applyBorder="1" applyProtection="1"/>
    <xf numFmtId="167" fontId="20" fillId="3" borderId="23" xfId="5" applyNumberFormat="1" applyFill="1" applyBorder="1" applyProtection="1"/>
    <xf numFmtId="167" fontId="20" fillId="3" borderId="3" xfId="5" applyNumberFormat="1" applyFill="1" applyBorder="1" applyProtection="1"/>
    <xf numFmtId="167" fontId="0" fillId="6" borderId="24" xfId="5" applyNumberFormat="1" applyFont="1" applyFill="1" applyBorder="1" applyProtection="1">
      <protection locked="0"/>
    </xf>
    <xf numFmtId="167" fontId="20" fillId="6" borderId="24" xfId="5" applyNumberFormat="1" applyFill="1" applyBorder="1" applyProtection="1">
      <protection locked="0"/>
    </xf>
    <xf numFmtId="0" fontId="19" fillId="3" borderId="22" xfId="5" applyFont="1" applyFill="1" applyBorder="1" applyProtection="1"/>
    <xf numFmtId="167" fontId="19" fillId="3" borderId="23" xfId="5" applyNumberFormat="1" applyFont="1" applyFill="1" applyBorder="1" applyProtection="1"/>
    <xf numFmtId="167" fontId="19" fillId="3" borderId="3" xfId="5" applyNumberFormat="1" applyFont="1" applyFill="1" applyBorder="1" applyProtection="1"/>
    <xf numFmtId="167" fontId="19" fillId="6" borderId="24" xfId="5" applyNumberFormat="1" applyFont="1" applyFill="1" applyBorder="1" applyProtection="1">
      <protection locked="0"/>
    </xf>
    <xf numFmtId="0" fontId="22" fillId="3" borderId="22" xfId="5" applyFont="1" applyFill="1" applyBorder="1" applyAlignment="1" applyProtection="1">
      <alignment wrapText="1"/>
    </xf>
    <xf numFmtId="167" fontId="20" fillId="3" borderId="23" xfId="5" applyNumberFormat="1" applyFill="1" applyBorder="1" applyAlignment="1" applyProtection="1">
      <alignment vertical="center"/>
    </xf>
    <xf numFmtId="167" fontId="20" fillId="3" borderId="3" xfId="5" applyNumberFormat="1" applyFill="1" applyBorder="1" applyAlignment="1" applyProtection="1">
      <alignment vertical="center"/>
    </xf>
    <xf numFmtId="167" fontId="20" fillId="6" borderId="24" xfId="5" applyNumberFormat="1" applyFill="1" applyBorder="1" applyAlignment="1" applyProtection="1">
      <alignment vertical="center"/>
      <protection locked="0"/>
    </xf>
    <xf numFmtId="0" fontId="22" fillId="3" borderId="25" xfId="5" applyFont="1" applyFill="1" applyBorder="1" applyProtection="1"/>
    <xf numFmtId="167" fontId="20" fillId="3" borderId="26" xfId="5" applyNumberFormat="1" applyFill="1" applyBorder="1" applyProtection="1"/>
    <xf numFmtId="167" fontId="20" fillId="3" borderId="13" xfId="5" applyNumberFormat="1" applyFill="1" applyBorder="1" applyProtection="1"/>
    <xf numFmtId="167" fontId="20" fillId="6" borderId="27" xfId="5" applyNumberFormat="1" applyFill="1" applyBorder="1" applyProtection="1">
      <protection locked="0"/>
    </xf>
    <xf numFmtId="0" fontId="19" fillId="3" borderId="25" xfId="5" applyFont="1" applyFill="1" applyBorder="1" applyProtection="1"/>
    <xf numFmtId="167" fontId="19" fillId="3" borderId="26" xfId="5" applyNumberFormat="1" applyFont="1" applyFill="1" applyBorder="1" applyProtection="1"/>
    <xf numFmtId="167" fontId="19" fillId="3" borderId="13" xfId="5" applyNumberFormat="1" applyFont="1" applyFill="1" applyBorder="1" applyProtection="1"/>
    <xf numFmtId="167" fontId="19" fillId="6" borderId="27" xfId="5" applyNumberFormat="1" applyFont="1" applyFill="1" applyBorder="1" applyProtection="1">
      <protection locked="0"/>
    </xf>
    <xf numFmtId="0" fontId="19" fillId="7" borderId="18" xfId="5" applyFont="1" applyFill="1" applyBorder="1" applyAlignment="1" applyProtection="1">
      <alignment horizontal="right"/>
    </xf>
    <xf numFmtId="2" fontId="19" fillId="7" borderId="19" xfId="5" applyNumberFormat="1" applyFont="1" applyFill="1" applyBorder="1" applyProtection="1"/>
    <xf numFmtId="2" fontId="19" fillId="7" borderId="20" xfId="5" applyNumberFormat="1" applyFont="1" applyFill="1" applyBorder="1" applyProtection="1"/>
    <xf numFmtId="167" fontId="19" fillId="6" borderId="27" xfId="5" applyNumberFormat="1" applyFont="1" applyFill="1" applyBorder="1" applyProtection="1"/>
    <xf numFmtId="0" fontId="19" fillId="3" borderId="28" xfId="5" applyFont="1" applyFill="1" applyBorder="1" applyAlignment="1" applyProtection="1">
      <alignment horizontal="right" vertical="center" wrapText="1"/>
    </xf>
    <xf numFmtId="0" fontId="20" fillId="3" borderId="29" xfId="5" applyFill="1" applyBorder="1" applyAlignment="1" applyProtection="1">
      <alignment vertical="center"/>
    </xf>
    <xf numFmtId="2" fontId="19" fillId="3" borderId="29" xfId="5" applyNumberFormat="1" applyFont="1" applyFill="1" applyBorder="1" applyAlignment="1" applyProtection="1">
      <alignment vertical="center"/>
    </xf>
    <xf numFmtId="168" fontId="20" fillId="3" borderId="30" xfId="5" applyNumberFormat="1" applyFill="1" applyBorder="1" applyAlignment="1">
      <alignment vertical="center"/>
    </xf>
    <xf numFmtId="0" fontId="19" fillId="3" borderId="0" xfId="5" applyFont="1" applyFill="1" applyBorder="1" applyAlignment="1">
      <alignment horizontal="right"/>
    </xf>
    <xf numFmtId="2" fontId="20" fillId="3" borderId="0" xfId="5" applyNumberFormat="1" applyFill="1" applyBorder="1"/>
    <xf numFmtId="0" fontId="20" fillId="3" borderId="0" xfId="5" applyFill="1" applyBorder="1"/>
    <xf numFmtId="0" fontId="19" fillId="3" borderId="28" xfId="5" applyFont="1" applyFill="1" applyBorder="1" applyAlignment="1">
      <alignment horizontal="center"/>
    </xf>
    <xf numFmtId="0" fontId="20" fillId="7" borderId="5" xfId="5" applyFill="1" applyBorder="1" applyAlignment="1">
      <alignment horizontal="center"/>
    </xf>
    <xf numFmtId="0" fontId="19" fillId="3" borderId="0" xfId="5" applyFont="1" applyFill="1" applyBorder="1" applyAlignment="1">
      <alignment horizontal="center"/>
    </xf>
    <xf numFmtId="0" fontId="19" fillId="3" borderId="0" xfId="5" applyFont="1" applyFill="1" applyBorder="1" applyAlignment="1">
      <alignment horizontal="left"/>
    </xf>
    <xf numFmtId="0" fontId="19" fillId="3" borderId="0" xfId="5" applyFont="1" applyFill="1" applyAlignment="1">
      <alignment horizontal="left"/>
    </xf>
    <xf numFmtId="166" fontId="0" fillId="4" borderId="5" xfId="0" applyNumberFormat="1" applyFill="1" applyBorder="1" applyAlignment="1">
      <alignment horizontal="center" vertical="center"/>
    </xf>
    <xf numFmtId="2" fontId="19" fillId="4" borderId="5" xfId="0" applyNumberFormat="1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166" fontId="19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166" fontId="19" fillId="3" borderId="5" xfId="0" applyNumberFormat="1" applyFont="1" applyFill="1" applyBorder="1" applyAlignment="1">
      <alignment horizontal="center" vertical="center"/>
    </xf>
    <xf numFmtId="166" fontId="0" fillId="5" borderId="5" xfId="0" applyNumberFormat="1" applyFill="1" applyBorder="1" applyAlignment="1">
      <alignment horizontal="center" vertical="center"/>
    </xf>
    <xf numFmtId="2" fontId="19" fillId="5" borderId="5" xfId="0" applyNumberFormat="1" applyFont="1" applyFill="1" applyBorder="1" applyAlignment="1">
      <alignment horizontal="center" vertical="center"/>
    </xf>
    <xf numFmtId="0" fontId="7" fillId="3" borderId="0" xfId="2" applyFont="1" applyFill="1" applyBorder="1" applyAlignment="1" applyProtection="1">
      <alignment vertical="top" wrapText="1"/>
    </xf>
    <xf numFmtId="0" fontId="0" fillId="0" borderId="0" xfId="0" applyAlignment="1">
      <alignment horizontal="left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1" fontId="24" fillId="8" borderId="5" xfId="3" quotePrefix="1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Protection="1">
      <protection locked="0"/>
    </xf>
    <xf numFmtId="1" fontId="11" fillId="3" borderId="5" xfId="3" quotePrefix="1" applyNumberFormat="1" applyFont="1" applyFill="1" applyBorder="1" applyAlignment="1" applyProtection="1">
      <alignment horizontal="center" vertical="center"/>
      <protection locked="0"/>
    </xf>
    <xf numFmtId="1" fontId="24" fillId="8" borderId="5" xfId="3" quotePrefix="1" applyNumberFormat="1" applyFont="1" applyFill="1" applyBorder="1" applyAlignment="1" applyProtection="1">
      <alignment horizontal="center" vertical="center"/>
      <protection locked="0"/>
    </xf>
    <xf numFmtId="164" fontId="24" fillId="8" borderId="3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Protection="1">
      <protection locked="0"/>
    </xf>
    <xf numFmtId="49" fontId="11" fillId="3" borderId="0" xfId="8" applyNumberFormat="1" applyFont="1" applyFill="1" applyBorder="1" applyAlignment="1" applyProtection="1">
      <alignment vertical="center" wrapText="1"/>
      <protection locked="0"/>
    </xf>
    <xf numFmtId="49" fontId="11" fillId="3" borderId="0" xfId="8" applyNumberFormat="1" applyFont="1" applyFill="1" applyBorder="1" applyAlignment="1" applyProtection="1">
      <alignment horizontal="left" vertical="center" wrapText="1"/>
      <protection locked="0"/>
    </xf>
    <xf numFmtId="0" fontId="26" fillId="8" borderId="0" xfId="0" applyFont="1" applyFill="1" applyAlignment="1" applyProtection="1">
      <alignment vertical="center"/>
      <protection locked="0"/>
    </xf>
    <xf numFmtId="43" fontId="11" fillId="0" borderId="0" xfId="0" applyNumberFormat="1" applyFont="1" applyProtection="1">
      <protection locked="0"/>
    </xf>
    <xf numFmtId="0" fontId="13" fillId="3" borderId="8" xfId="2" applyFont="1" applyFill="1" applyBorder="1" applyAlignment="1">
      <alignment vertical="center"/>
    </xf>
    <xf numFmtId="0" fontId="13" fillId="3" borderId="0" xfId="2" applyFont="1" applyFill="1" applyAlignment="1">
      <alignment vertical="center"/>
    </xf>
    <xf numFmtId="0" fontId="13" fillId="3" borderId="9" xfId="2" applyFont="1" applyFill="1" applyBorder="1" applyAlignment="1">
      <alignment vertical="center"/>
    </xf>
    <xf numFmtId="0" fontId="5" fillId="3" borderId="7" xfId="2" applyFont="1" applyFill="1" applyBorder="1" applyAlignment="1">
      <alignment vertical="center"/>
    </xf>
    <xf numFmtId="0" fontId="2" fillId="3" borderId="7" xfId="2" applyFont="1" applyFill="1" applyBorder="1" applyAlignment="1">
      <alignment vertical="center"/>
    </xf>
    <xf numFmtId="0" fontId="5" fillId="3" borderId="2" xfId="2" applyFont="1" applyFill="1" applyBorder="1" applyAlignment="1">
      <alignment vertical="center"/>
    </xf>
    <xf numFmtId="0" fontId="2" fillId="3" borderId="1" xfId="2" applyFont="1" applyFill="1" applyBorder="1" applyAlignment="1">
      <alignment vertical="center"/>
    </xf>
    <xf numFmtId="0" fontId="5" fillId="3" borderId="7" xfId="4" applyFont="1" applyFill="1" applyBorder="1" applyAlignment="1">
      <alignment vertical="center"/>
    </xf>
    <xf numFmtId="0" fontId="5" fillId="3" borderId="0" xfId="4" applyFont="1" applyFill="1" applyAlignment="1">
      <alignment vertical="center"/>
    </xf>
    <xf numFmtId="0" fontId="6" fillId="3" borderId="0" xfId="2" applyFont="1" applyFill="1" applyAlignment="1">
      <alignment horizontal="left" vertical="center"/>
    </xf>
    <xf numFmtId="0" fontId="6" fillId="3" borderId="9" xfId="2" applyFont="1" applyFill="1" applyBorder="1" applyAlignment="1">
      <alignment horizontal="left" vertical="center"/>
    </xf>
    <xf numFmtId="0" fontId="7" fillId="3" borderId="8" xfId="2" applyFont="1" applyFill="1" applyBorder="1" applyAlignment="1">
      <alignment horizontal="left" vertical="center"/>
    </xf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0" xfId="2" applyFont="1" applyFill="1" applyBorder="1" applyAlignment="1">
      <alignment vertical="center"/>
    </xf>
    <xf numFmtId="0" fontId="7" fillId="3" borderId="11" xfId="2" applyFont="1" applyFill="1" applyBorder="1" applyAlignment="1">
      <alignment horizontal="left" vertical="center"/>
    </xf>
    <xf numFmtId="0" fontId="7" fillId="3" borderId="12" xfId="2" applyFont="1" applyFill="1" applyBorder="1" applyAlignment="1">
      <alignment horizontal="left" vertical="center"/>
    </xf>
    <xf numFmtId="1" fontId="24" fillId="8" borderId="6" xfId="3" quotePrefix="1" applyNumberFormat="1" applyFont="1" applyFill="1" applyBorder="1" applyAlignment="1" applyProtection="1">
      <alignment vertical="center"/>
      <protection locked="0"/>
    </xf>
    <xf numFmtId="1" fontId="24" fillId="8" borderId="3" xfId="3" quotePrefix="1" applyNumberFormat="1" applyFont="1" applyFill="1" applyBorder="1" applyAlignment="1" applyProtection="1">
      <alignment vertical="center"/>
      <protection locked="0"/>
    </xf>
    <xf numFmtId="14" fontId="4" fillId="0" borderId="8" xfId="2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2" borderId="2" xfId="3" applyFont="1" applyFill="1" applyBorder="1" applyAlignment="1" applyProtection="1">
      <alignment vertical="center"/>
      <protection locked="0"/>
    </xf>
    <xf numFmtId="0" fontId="12" fillId="2" borderId="2" xfId="3" applyFont="1" applyFill="1" applyBorder="1" applyAlignment="1" applyProtection="1">
      <alignment vertical="center"/>
      <protection locked="0"/>
    </xf>
    <xf numFmtId="0" fontId="12" fillId="2" borderId="7" xfId="3" applyFont="1" applyFill="1" applyBorder="1" applyAlignment="1" applyProtection="1">
      <alignment vertical="center"/>
      <protection locked="0"/>
    </xf>
    <xf numFmtId="0" fontId="9" fillId="2" borderId="8" xfId="3" applyFont="1" applyFill="1" applyBorder="1" applyAlignment="1" applyProtection="1">
      <alignment vertical="center"/>
      <protection locked="0"/>
    </xf>
    <xf numFmtId="0" fontId="7" fillId="3" borderId="2" xfId="2" applyFont="1" applyFill="1" applyBorder="1" applyAlignment="1" applyProtection="1">
      <alignment horizontal="left" vertical="center"/>
      <protection locked="0"/>
    </xf>
    <xf numFmtId="0" fontId="10" fillId="3" borderId="0" xfId="4" applyFont="1" applyFill="1" applyBorder="1" applyAlignment="1" applyProtection="1">
      <alignment horizontal="center" vertical="center"/>
      <protection locked="0"/>
    </xf>
    <xf numFmtId="0" fontId="7" fillId="3" borderId="2" xfId="2" applyFont="1" applyFill="1" applyBorder="1" applyAlignment="1" applyProtection="1">
      <alignment horizontal="left" vertical="center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166" fontId="11" fillId="3" borderId="6" xfId="3" applyNumberFormat="1" applyFont="1" applyFill="1" applyBorder="1" applyAlignment="1" applyProtection="1">
      <alignment horizontal="center" vertical="center" wrapText="1"/>
      <protection locked="0"/>
    </xf>
    <xf numFmtId="0" fontId="11" fillId="3" borderId="6" xfId="8" applyFont="1" applyFill="1" applyBorder="1" applyAlignment="1" applyProtection="1">
      <alignment horizontal="center" vertical="center" wrapText="1"/>
      <protection locked="0"/>
    </xf>
    <xf numFmtId="0" fontId="24" fillId="8" borderId="6" xfId="3" applyFont="1" applyFill="1" applyBorder="1" applyAlignment="1" applyProtection="1">
      <alignment horizontal="center" vertical="center" wrapText="1"/>
      <protection locked="0"/>
    </xf>
    <xf numFmtId="164" fontId="24" fillId="8" borderId="6" xfId="3" applyNumberFormat="1" applyFont="1" applyFill="1" applyBorder="1" applyAlignment="1" applyProtection="1">
      <alignment horizontal="center" vertical="center" wrapText="1"/>
      <protection locked="0"/>
    </xf>
    <xf numFmtId="166" fontId="24" fillId="8" borderId="3" xfId="3" applyNumberFormat="1" applyFont="1" applyFill="1" applyBorder="1" applyAlignment="1" applyProtection="1">
      <alignment horizontal="center" vertical="center" wrapText="1"/>
      <protection locked="0"/>
    </xf>
    <xf numFmtId="0" fontId="11" fillId="3" borderId="6" xfId="3" applyFont="1" applyFill="1" applyBorder="1" applyAlignment="1" applyProtection="1">
      <alignment horizontal="center" vertical="center" wrapText="1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4" fontId="11" fillId="8" borderId="6" xfId="3" applyNumberFormat="1" applyFont="1" applyFill="1" applyBorder="1" applyAlignment="1" applyProtection="1">
      <alignment horizontal="center" vertical="center" wrapText="1"/>
      <protection locked="0"/>
    </xf>
    <xf numFmtId="4" fontId="11" fillId="8" borderId="4" xfId="3" applyNumberFormat="1" applyFont="1" applyFill="1" applyBorder="1" applyAlignment="1" applyProtection="1">
      <alignment horizontal="center" vertical="center" wrapText="1"/>
      <protection locked="0"/>
    </xf>
    <xf numFmtId="0" fontId="11" fillId="8" borderId="6" xfId="3" applyFont="1" applyFill="1" applyBorder="1" applyAlignment="1" applyProtection="1">
      <alignment horizontal="center" vertical="center" wrapText="1"/>
      <protection locked="0"/>
    </xf>
    <xf numFmtId="171" fontId="27" fillId="8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2" xfId="2" applyFont="1" applyFill="1" applyBorder="1" applyAlignment="1" applyProtection="1">
      <alignment horizontal="left" vertical="center"/>
      <protection locked="0"/>
    </xf>
    <xf numFmtId="2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164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4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3" quotePrefix="1" applyNumberFormat="1" applyFont="1" applyFill="1" applyBorder="1" applyAlignment="1" applyProtection="1">
      <alignment horizontal="center" vertical="center"/>
      <protection locked="0"/>
    </xf>
    <xf numFmtId="164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28" fillId="0" borderId="3" xfId="1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166" fontId="11" fillId="0" borderId="6" xfId="3" applyNumberFormat="1" applyFont="1" applyFill="1" applyBorder="1" applyAlignment="1" applyProtection="1">
      <alignment horizontal="center" vertical="center" wrapText="1"/>
      <protection locked="0"/>
    </xf>
    <xf numFmtId="166" fontId="11" fillId="3" borderId="6" xfId="3" applyNumberFormat="1" applyFont="1" applyFill="1" applyBorder="1" applyAlignment="1" applyProtection="1">
      <alignment horizontal="center" vertical="center" wrapText="1"/>
      <protection locked="0"/>
    </xf>
    <xf numFmtId="166" fontId="11" fillId="3" borderId="6" xfId="3" applyNumberFormat="1" applyFont="1" applyFill="1" applyBorder="1" applyAlignment="1" applyProtection="1">
      <alignment horizontal="center" vertical="center" wrapText="1"/>
      <protection locked="0"/>
    </xf>
    <xf numFmtId="4" fontId="11" fillId="8" borderId="6" xfId="3" applyNumberFormat="1" applyFont="1" applyFill="1" applyBorder="1" applyAlignment="1" applyProtection="1">
      <alignment horizontal="center" vertical="center" wrapText="1"/>
      <protection locked="0"/>
    </xf>
    <xf numFmtId="4" fontId="11" fillId="8" borderId="4" xfId="3" applyNumberFormat="1" applyFont="1" applyFill="1" applyBorder="1" applyAlignment="1" applyProtection="1">
      <alignment horizontal="center" vertical="center" wrapText="1"/>
      <protection locked="0"/>
    </xf>
    <xf numFmtId="166" fontId="11" fillId="0" borderId="6" xfId="3" applyNumberFormat="1" applyFont="1" applyFill="1" applyBorder="1" applyAlignment="1" applyProtection="1">
      <alignment horizontal="center" vertical="center" wrapText="1"/>
      <protection locked="0"/>
    </xf>
    <xf numFmtId="2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166" fontId="11" fillId="0" borderId="5" xfId="3" applyNumberFormat="1" applyFont="1" applyFill="1" applyBorder="1" applyAlignment="1" applyProtection="1">
      <alignment vertical="center" wrapText="1"/>
      <protection locked="0"/>
    </xf>
    <xf numFmtId="0" fontId="11" fillId="0" borderId="3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6" fontId="11" fillId="3" borderId="6" xfId="3" applyNumberFormat="1" applyFont="1" applyFill="1" applyBorder="1" applyAlignment="1" applyProtection="1">
      <alignment horizontal="center" vertical="center" wrapText="1"/>
      <protection locked="0"/>
    </xf>
    <xf numFmtId="166" fontId="11" fillId="0" borderId="6" xfId="3" applyNumberFormat="1" applyFont="1" applyFill="1" applyBorder="1" applyAlignment="1" applyProtection="1">
      <alignment horizontal="center" vertical="center" wrapText="1"/>
      <protection locked="0"/>
    </xf>
    <xf numFmtId="171" fontId="27" fillId="8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4" xfId="2" applyFont="1" applyFill="1" applyBorder="1" applyAlignment="1" applyProtection="1">
      <alignment horizontal="center" vertical="center"/>
      <protection locked="0"/>
    </xf>
    <xf numFmtId="0" fontId="7" fillId="3" borderId="3" xfId="2" applyFont="1" applyFill="1" applyBorder="1" applyAlignment="1" applyProtection="1">
      <alignment horizontal="center" vertical="center"/>
      <protection locked="0"/>
    </xf>
    <xf numFmtId="165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7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4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2" applyFont="1" applyFill="1" applyBorder="1" applyAlignment="1" applyProtection="1">
      <alignment horizontal="center" vertical="center"/>
      <protection locked="0"/>
    </xf>
    <xf numFmtId="0" fontId="8" fillId="3" borderId="3" xfId="2" applyFont="1" applyFill="1" applyBorder="1" applyAlignment="1" applyProtection="1">
      <alignment horizontal="center" vertical="center"/>
      <protection locked="0"/>
    </xf>
    <xf numFmtId="0" fontId="8" fillId="3" borderId="4" xfId="2" applyFont="1" applyFill="1" applyBorder="1" applyAlignment="1" applyProtection="1">
      <alignment horizontal="center" vertical="center"/>
      <protection locked="0"/>
    </xf>
    <xf numFmtId="0" fontId="8" fillId="3" borderId="5" xfId="2" applyFont="1" applyFill="1" applyBorder="1" applyAlignment="1" applyProtection="1">
      <alignment horizontal="center" vertical="center" wrapText="1"/>
      <protection locked="0"/>
    </xf>
    <xf numFmtId="0" fontId="8" fillId="3" borderId="6" xfId="2" applyFont="1" applyFill="1" applyBorder="1" applyAlignment="1" applyProtection="1">
      <alignment horizontal="center" vertical="center" wrapText="1"/>
      <protection locked="0"/>
    </xf>
    <xf numFmtId="0" fontId="8" fillId="3" borderId="3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locked="0"/>
    </xf>
    <xf numFmtId="0" fontId="2" fillId="3" borderId="2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2" fillId="3" borderId="10" xfId="2" applyFont="1" applyFill="1" applyBorder="1" applyAlignment="1">
      <alignment horizontal="center" vertical="center"/>
    </xf>
    <xf numFmtId="0" fontId="2" fillId="3" borderId="11" xfId="2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0" fontId="7" fillId="3" borderId="0" xfId="2" applyFont="1" applyFill="1" applyBorder="1" applyAlignment="1" applyProtection="1">
      <alignment horizontal="left" vertical="top" wrapText="1"/>
    </xf>
    <xf numFmtId="0" fontId="7" fillId="3" borderId="9" xfId="2" applyFont="1" applyFill="1" applyBorder="1" applyAlignment="1" applyProtection="1">
      <alignment horizontal="left" vertical="top" wrapText="1"/>
    </xf>
    <xf numFmtId="0" fontId="8" fillId="3" borderId="2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center" vertical="center"/>
    </xf>
    <xf numFmtId="0" fontId="3" fillId="3" borderId="7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/>
    </xf>
    <xf numFmtId="0" fontId="3" fillId="3" borderId="8" xfId="4" applyFont="1" applyFill="1" applyBorder="1" applyAlignment="1">
      <alignment horizontal="center" vertical="center"/>
    </xf>
    <xf numFmtId="0" fontId="3" fillId="3" borderId="0" xfId="4" applyFont="1" applyFill="1" applyAlignment="1">
      <alignment horizontal="center" vertical="center"/>
    </xf>
    <xf numFmtId="0" fontId="3" fillId="3" borderId="9" xfId="4" applyFont="1" applyFill="1" applyBorder="1" applyAlignment="1">
      <alignment horizontal="center" vertical="center"/>
    </xf>
    <xf numFmtId="0" fontId="3" fillId="3" borderId="5" xfId="4" applyFont="1" applyFill="1" applyBorder="1" applyAlignment="1">
      <alignment horizontal="center" vertical="center"/>
    </xf>
    <xf numFmtId="0" fontId="3" fillId="3" borderId="10" xfId="4" applyFont="1" applyFill="1" applyBorder="1" applyAlignment="1">
      <alignment horizontal="center" vertical="center"/>
    </xf>
    <xf numFmtId="0" fontId="3" fillId="3" borderId="11" xfId="4" applyFont="1" applyFill="1" applyBorder="1" applyAlignment="1">
      <alignment horizontal="center" vertical="center"/>
    </xf>
    <xf numFmtId="0" fontId="3" fillId="3" borderId="12" xfId="4" applyFont="1" applyFill="1" applyBorder="1" applyAlignment="1">
      <alignment horizontal="center" vertical="center"/>
    </xf>
    <xf numFmtId="49" fontId="11" fillId="0" borderId="6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4" xfId="3" applyNumberFormat="1" applyFont="1" applyFill="1" applyBorder="1" applyAlignment="1" applyProtection="1">
      <alignment horizontal="left" vertical="center" wrapText="1"/>
      <protection locked="0"/>
    </xf>
    <xf numFmtId="0" fontId="27" fillId="8" borderId="3" xfId="0" applyFont="1" applyFill="1" applyBorder="1" applyAlignment="1" applyProtection="1">
      <alignment horizontal="right" vertical="center"/>
      <protection locked="0"/>
    </xf>
    <xf numFmtId="49" fontId="16" fillId="10" borderId="6" xfId="3" applyNumberFormat="1" applyFont="1" applyFill="1" applyBorder="1" applyAlignment="1" applyProtection="1">
      <alignment horizontal="left" vertical="top" wrapText="1"/>
      <protection locked="0"/>
    </xf>
    <xf numFmtId="49" fontId="16" fillId="10" borderId="3" xfId="3" applyNumberFormat="1" applyFont="1" applyFill="1" applyBorder="1" applyAlignment="1" applyProtection="1">
      <alignment horizontal="left" vertical="top" wrapText="1"/>
      <protection locked="0"/>
    </xf>
    <xf numFmtId="171" fontId="27" fillId="8" borderId="3" xfId="0" applyNumberFormat="1" applyFont="1" applyFill="1" applyBorder="1" applyAlignment="1" applyProtection="1">
      <alignment horizontal="center" vertical="center"/>
      <protection locked="0"/>
    </xf>
    <xf numFmtId="49" fontId="24" fillId="8" borderId="6" xfId="3" applyNumberFormat="1" applyFont="1" applyFill="1" applyBorder="1" applyAlignment="1" applyProtection="1">
      <alignment horizontal="left" vertical="center" wrapText="1"/>
      <protection locked="0"/>
    </xf>
    <xf numFmtId="49" fontId="24" fillId="8" borderId="4" xfId="3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4" fillId="0" borderId="11" xfId="2" applyFont="1" applyFill="1" applyBorder="1" applyAlignment="1" applyProtection="1">
      <alignment horizontal="center" vertical="center"/>
      <protection locked="0"/>
    </xf>
    <xf numFmtId="0" fontId="24" fillId="9" borderId="2" xfId="3" applyFont="1" applyFill="1" applyBorder="1" applyAlignment="1" applyProtection="1">
      <alignment horizontal="center" vertical="center" wrapText="1"/>
      <protection locked="0"/>
    </xf>
    <xf numFmtId="0" fontId="24" fillId="9" borderId="10" xfId="3" applyFont="1" applyFill="1" applyBorder="1" applyAlignment="1" applyProtection="1">
      <alignment horizontal="center" vertical="center" wrapText="1"/>
      <protection locked="0"/>
    </xf>
    <xf numFmtId="0" fontId="24" fillId="9" borderId="7" xfId="3" applyFont="1" applyFill="1" applyBorder="1" applyAlignment="1" applyProtection="1">
      <alignment horizontal="center" vertical="center" wrapText="1"/>
      <protection locked="0"/>
    </xf>
    <xf numFmtId="0" fontId="24" fillId="9" borderId="11" xfId="3" applyFont="1" applyFill="1" applyBorder="1" applyAlignment="1" applyProtection="1">
      <alignment horizontal="center" vertical="center" wrapText="1"/>
      <protection locked="0"/>
    </xf>
    <xf numFmtId="43" fontId="24" fillId="9" borderId="5" xfId="3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2" applyFont="1" applyFill="1" applyBorder="1" applyAlignment="1" applyProtection="1">
      <alignment horizontal="left" vertical="center"/>
      <protection locked="0"/>
    </xf>
    <xf numFmtId="0" fontId="7" fillId="3" borderId="7" xfId="2" applyFont="1" applyFill="1" applyBorder="1" applyAlignment="1" applyProtection="1">
      <alignment horizontal="left" vertical="center"/>
      <protection locked="0"/>
    </xf>
    <xf numFmtId="0" fontId="12" fillId="0" borderId="2" xfId="3" applyFont="1" applyFill="1" applyBorder="1" applyAlignment="1" applyProtection="1">
      <alignment horizontal="center" vertical="center"/>
      <protection locked="0"/>
    </xf>
    <xf numFmtId="0" fontId="12" fillId="0" borderId="7" xfId="3" applyFont="1" applyFill="1" applyBorder="1" applyAlignment="1" applyProtection="1">
      <alignment horizontal="center" vertical="center"/>
      <protection locked="0"/>
    </xf>
    <xf numFmtId="0" fontId="12" fillId="0" borderId="10" xfId="3" applyFont="1" applyFill="1" applyBorder="1" applyAlignment="1" applyProtection="1">
      <alignment horizontal="center" vertical="center"/>
      <protection locked="0"/>
    </xf>
    <xf numFmtId="0" fontId="12" fillId="0" borderId="11" xfId="3" applyFont="1" applyFill="1" applyBorder="1" applyAlignment="1" applyProtection="1">
      <alignment horizontal="center" vertical="center"/>
      <protection locked="0"/>
    </xf>
    <xf numFmtId="0" fontId="16" fillId="0" borderId="10" xfId="2" applyFont="1" applyFill="1" applyBorder="1" applyAlignment="1" applyProtection="1">
      <alignment horizontal="center" vertical="center"/>
      <protection locked="0"/>
    </xf>
    <xf numFmtId="0" fontId="16" fillId="0" borderId="11" xfId="2" applyFont="1" applyFill="1" applyBorder="1" applyAlignment="1" applyProtection="1">
      <alignment horizontal="center" vertical="center"/>
      <protection locked="0"/>
    </xf>
    <xf numFmtId="0" fontId="10" fillId="3" borderId="8" xfId="2" applyFont="1" applyFill="1" applyBorder="1" applyAlignment="1" applyProtection="1">
      <alignment horizontal="center" vertical="center"/>
      <protection locked="0"/>
    </xf>
    <xf numFmtId="0" fontId="10" fillId="3" borderId="0" xfId="2" applyFont="1" applyFill="1" applyBorder="1" applyAlignment="1" applyProtection="1">
      <alignment horizontal="center" vertical="center"/>
      <protection locked="0"/>
    </xf>
    <xf numFmtId="49" fontId="16" fillId="0" borderId="6" xfId="3" applyNumberFormat="1" applyFont="1" applyFill="1" applyBorder="1" applyAlignment="1" applyProtection="1">
      <alignment horizontal="left" vertical="center" wrapText="1"/>
      <protection locked="0"/>
    </xf>
    <xf numFmtId="49" fontId="16" fillId="0" borderId="4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6" xfId="3" applyNumberFormat="1" applyFont="1" applyFill="1" applyBorder="1" applyAlignment="1" applyProtection="1">
      <alignment vertical="center" wrapText="1"/>
      <protection locked="0"/>
    </xf>
    <xf numFmtId="49" fontId="11" fillId="0" borderId="4" xfId="3" applyNumberFormat="1" applyFont="1" applyFill="1" applyBorder="1" applyAlignment="1" applyProtection="1">
      <alignment vertical="center" wrapText="1"/>
      <protection locked="0"/>
    </xf>
    <xf numFmtId="0" fontId="19" fillId="4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166" fontId="19" fillId="3" borderId="5" xfId="0" applyNumberFormat="1" applyFont="1" applyFill="1" applyBorder="1" applyAlignment="1">
      <alignment horizontal="center" vertical="center"/>
    </xf>
    <xf numFmtId="0" fontId="22" fillId="3" borderId="0" xfId="5" applyFont="1" applyFill="1" applyAlignment="1">
      <alignment horizontal="left" wrapText="1"/>
    </xf>
    <xf numFmtId="0" fontId="19" fillId="3" borderId="13" xfId="5" applyFont="1" applyFill="1" applyBorder="1" applyAlignment="1">
      <alignment horizontal="left" vertical="center" wrapText="1"/>
    </xf>
    <xf numFmtId="169" fontId="23" fillId="3" borderId="0" xfId="6" applyFill="1" applyBorder="1" applyAlignment="1">
      <alignment horizontal="center"/>
    </xf>
    <xf numFmtId="170" fontId="19" fillId="6" borderId="31" xfId="5" applyNumberFormat="1" applyFont="1" applyFill="1" applyBorder="1" applyAlignment="1">
      <alignment horizontal="center"/>
    </xf>
    <xf numFmtId="170" fontId="19" fillId="6" borderId="17" xfId="5" applyNumberFormat="1" applyFont="1" applyFill="1" applyBorder="1" applyAlignment="1">
      <alignment horizontal="center"/>
    </xf>
    <xf numFmtId="0" fontId="22" fillId="3" borderId="0" xfId="5" applyFont="1" applyFill="1" applyAlignment="1">
      <alignment horizontal="left" vertical="center" wrapText="1"/>
    </xf>
    <xf numFmtId="0" fontId="24" fillId="9" borderId="2" xfId="3" applyFont="1" applyFill="1" applyBorder="1" applyAlignment="1">
      <alignment horizontal="center" vertical="center" wrapText="1"/>
    </xf>
    <xf numFmtId="0" fontId="24" fillId="9" borderId="10" xfId="3" applyFont="1" applyFill="1" applyBorder="1" applyAlignment="1">
      <alignment horizontal="center" vertical="center" wrapText="1"/>
    </xf>
    <xf numFmtId="0" fontId="24" fillId="9" borderId="1" xfId="3" applyFont="1" applyFill="1" applyBorder="1" applyAlignment="1">
      <alignment horizontal="center" vertical="center" wrapText="1"/>
    </xf>
    <xf numFmtId="0" fontId="24" fillId="9" borderId="12" xfId="3" applyFont="1" applyFill="1" applyBorder="1" applyAlignment="1">
      <alignment horizontal="center" vertical="center" wrapText="1"/>
    </xf>
    <xf numFmtId="166" fontId="27" fillId="8" borderId="5" xfId="11" applyNumberFormat="1" applyFont="1" applyFill="1" applyBorder="1" applyAlignment="1" applyProtection="1">
      <alignment vertical="center" wrapText="1"/>
      <protection locked="0"/>
    </xf>
    <xf numFmtId="164" fontId="11" fillId="0" borderId="5" xfId="3" applyNumberFormat="1" applyFont="1" applyFill="1" applyBorder="1" applyAlignment="1" applyProtection="1">
      <alignment horizontal="center" vertical="center" wrapText="1"/>
    </xf>
    <xf numFmtId="2" fontId="27" fillId="8" borderId="3" xfId="11" applyNumberFormat="1" applyFont="1" applyFill="1" applyBorder="1" applyAlignment="1" applyProtection="1">
      <alignment horizontal="center" vertical="center"/>
      <protection locked="0"/>
    </xf>
    <xf numFmtId="0" fontId="16" fillId="3" borderId="8" xfId="2" applyFont="1" applyFill="1" applyBorder="1" applyAlignment="1">
      <alignment horizontal="left" vertical="center"/>
    </xf>
    <xf numFmtId="0" fontId="16" fillId="3" borderId="0" xfId="2" applyFont="1" applyFill="1" applyBorder="1" applyAlignment="1">
      <alignment horizontal="left" vertical="center"/>
    </xf>
    <xf numFmtId="0" fontId="10" fillId="3" borderId="0" xfId="2" applyFont="1" applyFill="1" applyAlignment="1">
      <alignment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0" fontId="25" fillId="3" borderId="0" xfId="3" applyFont="1" applyFill="1" applyAlignment="1">
      <alignment horizontal="left" vertical="center"/>
    </xf>
    <xf numFmtId="0" fontId="10" fillId="3" borderId="2" xfId="3" applyFont="1" applyFill="1" applyBorder="1" applyAlignment="1">
      <alignment horizontal="center" vertical="center"/>
    </xf>
    <xf numFmtId="0" fontId="17" fillId="3" borderId="0" xfId="0" applyFont="1" applyFill="1"/>
    <xf numFmtId="0" fontId="9" fillId="3" borderId="0" xfId="3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13" fillId="3" borderId="5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 vertical="center"/>
    </xf>
    <xf numFmtId="0" fontId="8" fillId="3" borderId="10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15" fillId="3" borderId="10" xfId="2" applyFont="1" applyFill="1" applyBorder="1" applyAlignment="1">
      <alignment horizontal="center" vertical="center" wrapText="1"/>
    </xf>
    <xf numFmtId="0" fontId="15" fillId="3" borderId="11" xfId="2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15" fillId="3" borderId="10" xfId="2" applyFont="1" applyFill="1" applyBorder="1" applyAlignment="1">
      <alignment horizontal="center" vertical="center"/>
    </xf>
    <xf numFmtId="0" fontId="15" fillId="3" borderId="11" xfId="2" applyFont="1" applyFill="1" applyBorder="1" applyAlignment="1">
      <alignment horizontal="center" vertical="center"/>
    </xf>
    <xf numFmtId="0" fontId="15" fillId="3" borderId="12" xfId="2" applyFont="1" applyFill="1" applyBorder="1" applyAlignment="1">
      <alignment horizontal="center" vertical="center"/>
    </xf>
    <xf numFmtId="14" fontId="8" fillId="3" borderId="10" xfId="2" applyNumberFormat="1" applyFont="1" applyFill="1" applyBorder="1" applyAlignment="1">
      <alignment horizontal="center" vertical="center"/>
    </xf>
    <xf numFmtId="14" fontId="8" fillId="3" borderId="11" xfId="2" applyNumberFormat="1" applyFont="1" applyFill="1" applyBorder="1" applyAlignment="1">
      <alignment horizontal="center" vertical="center"/>
    </xf>
    <xf numFmtId="14" fontId="8" fillId="3" borderId="12" xfId="2" applyNumberFormat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</cellXfs>
  <cellStyles count="19">
    <cellStyle name="Moeda 4" xfId="6" xr:uid="{00000000-0005-0000-0000-000000000000}"/>
    <cellStyle name="Normal" xfId="0" builtinId="0"/>
    <cellStyle name="Normal 2" xfId="3" xr:uid="{00000000-0005-0000-0000-000002000000}"/>
    <cellStyle name="Normal 2 2" xfId="16" xr:uid="{00000000-0005-0000-0000-000003000000}"/>
    <cellStyle name="Normal 2 3" xfId="8" xr:uid="{00000000-0005-0000-0000-000004000000}"/>
    <cellStyle name="Normal 3" xfId="2" xr:uid="{00000000-0005-0000-0000-000005000000}"/>
    <cellStyle name="Normal 3 2" xfId="4" xr:uid="{00000000-0005-0000-0000-000006000000}"/>
    <cellStyle name="Normal 3 3" xfId="17" xr:uid="{00000000-0005-0000-0000-000007000000}"/>
    <cellStyle name="Normal 4" xfId="1" xr:uid="{00000000-0005-0000-0000-000008000000}"/>
    <cellStyle name="Normal 4 3 6" xfId="5" xr:uid="{00000000-0005-0000-0000-000009000000}"/>
    <cellStyle name="Normal 5" xfId="14" xr:uid="{00000000-0005-0000-0000-00000A000000}"/>
    <cellStyle name="Normal_Plan1" xfId="10" xr:uid="{00000000-0005-0000-0000-00000B000000}"/>
    <cellStyle name="Porcentagem" xfId="11" builtinId="5"/>
    <cellStyle name="Vírgula 2" xfId="7" xr:uid="{00000000-0005-0000-0000-00000D000000}"/>
    <cellStyle name="Vírgula 2 2" xfId="9" xr:uid="{00000000-0005-0000-0000-00000E000000}"/>
    <cellStyle name="Vírgula 2 2 2" xfId="13" xr:uid="{00000000-0005-0000-0000-00000F000000}"/>
    <cellStyle name="Vírgula 2 3" xfId="12" xr:uid="{00000000-0005-0000-0000-000010000000}"/>
    <cellStyle name="Vírgula 2 4" xfId="18" xr:uid="{00000000-0005-0000-0000-000011000000}"/>
    <cellStyle name="Vírgula 3" xfId="15" xr:uid="{00000000-0005-0000-0000-000012000000}"/>
  </cellStyles>
  <dxfs count="0"/>
  <tableStyles count="0" defaultTableStyle="TableStyleMedium2" defaultPivotStyle="PivotStyleLight16"/>
  <colors>
    <mruColors>
      <color rgb="FFFF7C80"/>
      <color rgb="FFFF0066"/>
      <color rgb="FFD60093"/>
      <color rgb="FF16BAAA"/>
      <color rgb="FF4A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104372</xdr:colOff>
      <xdr:row>3</xdr:row>
      <xdr:rowOff>69274</xdr:rowOff>
    </xdr:from>
    <xdr:to>
      <xdr:col>6</xdr:col>
      <xdr:colOff>129887</xdr:colOff>
      <xdr:row>7</xdr:row>
      <xdr:rowOff>77932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" y="458933"/>
          <a:ext cx="1116560" cy="68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104372</xdr:colOff>
      <xdr:row>3</xdr:row>
      <xdr:rowOff>69274</xdr:rowOff>
    </xdr:from>
    <xdr:to>
      <xdr:col>6</xdr:col>
      <xdr:colOff>129887</xdr:colOff>
      <xdr:row>7</xdr:row>
      <xdr:rowOff>83127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68E28F-34D7-48E5-B9D8-8E5D942B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" y="469324"/>
          <a:ext cx="1111365" cy="697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80192</xdr:rowOff>
    </xdr:from>
    <xdr:to>
      <xdr:col>0</xdr:col>
      <xdr:colOff>1106616</xdr:colOff>
      <xdr:row>7</xdr:row>
      <xdr:rowOff>34636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242B7A-B130-4913-BE4F-1068FB19B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1692"/>
          <a:ext cx="1106616" cy="7164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219075</xdr:rowOff>
    </xdr:from>
    <xdr:to>
      <xdr:col>7</xdr:col>
      <xdr:colOff>390525</xdr:colOff>
      <xdr:row>29</xdr:row>
      <xdr:rowOff>85725</xdr:rowOff>
    </xdr:to>
    <xdr:pic>
      <xdr:nvPicPr>
        <xdr:cNvPr id="2" name="Imagem 3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" t="25260" r="45242" b="12240"/>
        <a:stretch/>
      </xdr:blipFill>
      <xdr:spPr bwMode="auto">
        <a:xfrm>
          <a:off x="142875" y="3467100"/>
          <a:ext cx="7115175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76200</xdr:rowOff>
    </xdr:from>
    <xdr:to>
      <xdr:col>4</xdr:col>
      <xdr:colOff>552450</xdr:colOff>
      <xdr:row>29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91375"/>
          <a:ext cx="3714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eias/ENEIAS%202008/02%20PETROBRAS/02%20SE%20MACA&#201;%200421991.07.8/3%20CUSTO/Documents%20and%20Settings/lsilva/Configura&#231;&#245;es%20locais/Temporary%20Internet%20Files/OLK5B/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MAUCELO/Meus%20documentos/RDM%20-%20VALE%20-%20OURO%20PRETO%20-%20MG/RDM%20-%20VALE%20-%20OURO%20PRETO%20-%20MG/or&#231;amentos%20anteriores%20a%202004/VIRADOR%20DE%20VAG&#213;ES%20-%20CVRD%20-%20MODELO%20EN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ilva/Configura&#231;&#245;es%20locais/Temporary%20Internet%20Files/OLK5B/6359-00-47-C09-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en5/Meus%20documentos/Silvana/Anglo%20American/Planilha%20custos/Memorial_Barro%20Alto%20rev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.ORTENG/Meus%20documentos/Orteng/Anglo%20Gold%20Ashanti/250469/Proposta%20Consolidada/Memorial_250469_RevD2_Consolid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Configura&#231;&#245;es%20locais/Temporary%20Internet%20Files/Content.IE5/C5IF89E3/04)%20Histograma%20Fazend&#227;o%20M.O.D%20-%20rev.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Desktop/Semana%2015/Relat&#243;rio%20Semanal%20de%20Andamento%20do%20Projeto%20&#8211;%20SEMANA%2015/Anexo%2006%20-%20Histograma%20MOD_MOI_Equip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Fornecedores%20-%20SE%20138kV%20Maca&#233;%20-%20RJ%20LILIAN_SIM&#212;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Documents%20and%20Settings/lsilva/Configura&#231;&#245;es%20locais/Temporary%20Internet%20Files/OLK5B/6359-00-47-C09-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</sheetNames>
    <sheetDataSet>
      <sheetData sheetId="0"/>
      <sheetData sheetId="1"/>
      <sheetData sheetId="2">
        <row r="1">
          <cell r="A1" t="str">
            <v>QUADRO 01 - MOD</v>
          </cell>
        </row>
      </sheetData>
      <sheetData sheetId="3">
        <row r="1">
          <cell r="A1" t="str">
            <v>1 -  MÃO DE OBRA DIRETA</v>
          </cell>
        </row>
      </sheetData>
      <sheetData sheetId="4">
        <row r="1">
          <cell r="A1" t="str">
            <v>13 -  MATERIAIS E FERRAMENTAS</v>
          </cell>
        </row>
      </sheetData>
      <sheetData sheetId="5">
        <row r="1">
          <cell r="A1" t="str">
            <v>14 -  MATERIAL DE SEGURANÇA</v>
          </cell>
        </row>
      </sheetData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>16 - EQUIPAMENTOS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>
        <row r="1">
          <cell r="A1" t="str">
            <v>21 - REFEIÇÃO/REFEITÓRIO</v>
          </cell>
        </row>
      </sheetData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>
        <row r="1">
          <cell r="A1" t="str">
            <v>23 - SERVIÇOS DE TERCEIROS</v>
          </cell>
        </row>
      </sheetData>
      <sheetData sheetId="16">
        <row r="1">
          <cell r="A1" t="str">
            <v>18 - CANTEIRO - INSTALAÇÃO - MANUTENÇÃO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>16 - EQUIPAMENTOS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>16 - EQUIPAMENTOS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>18 - CANTEIRO - INSTALAÇÃO - MANUTENÇÃO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</sheetNames>
    <sheetDataSet>
      <sheetData sheetId="0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</sheetNames>
    <sheetDataSet>
      <sheetData sheetId="0"/>
      <sheetData sheetId="1">
        <row r="1">
          <cell r="F1" t="str">
            <v>BARRO ALTO PROJECT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0.8137000000000002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>Operador de Escavadeira CAT 320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4.8888888888888884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>Mestre de obras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93.214285714285694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2.6363636363636358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2.6363636363636358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>Bloco de conc 19x19x39</v>
          </cell>
          <cell r="B13" t="str">
            <v>m2</v>
          </cell>
          <cell r="C13">
            <v>42.9</v>
          </cell>
          <cell r="D13">
            <v>20.45</v>
          </cell>
          <cell r="F13">
            <v>63.35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44.38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>Coluna de concreto para pórtico 230kV de barramento superior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>Execução de gabarito para locação da obra por piquetes de madeira e arame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>Guia pre fabricada e sarjeta padrão prefeitura ao longo dos pateos de acesso criados no projeto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78.739999999999981</v>
          </cell>
          <cell r="F57">
            <v>78.739999999999981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>Lastro de conc (contrapiso)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>Piso ceramico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22.494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79.09999999999998</v>
          </cell>
          <cell r="F75">
            <v>79.09999999999998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79.09999999999998</v>
          </cell>
          <cell r="F76">
            <v>79.09999999999998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>Tampa em ferro fundido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>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>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78.739999999999981</v>
          </cell>
          <cell r="F132">
            <v>78.739999999999981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Preços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</sheetNames>
    <sheetDataSet>
      <sheetData sheetId="0"/>
      <sheetData sheetId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  <sheetName val="Page 1"/>
    </sheetNames>
    <sheetDataSet>
      <sheetData sheetId="0"/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  <sheetName val="Ameacas-PreReacao"/>
      <sheetName val="Oport-PreReaca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Plan4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42"/>
  <sheetViews>
    <sheetView view="pageBreakPreview" zoomScale="110" zoomScaleNormal="100" zoomScaleSheetLayoutView="100" workbookViewId="0">
      <selection activeCell="S20" sqref="S20"/>
    </sheetView>
  </sheetViews>
  <sheetFormatPr defaultColWidth="2.7109375" defaultRowHeight="12.75" customHeight="1" x14ac:dyDescent="0.25"/>
  <cols>
    <col min="27" max="27" width="3.5703125" customWidth="1"/>
    <col min="34" max="34" width="4.42578125" customWidth="1"/>
  </cols>
  <sheetData>
    <row r="1" spans="1:35" ht="10.5" customHeight="1" x14ac:dyDescent="0.25">
      <c r="A1" s="181"/>
      <c r="B1" s="182"/>
      <c r="C1" s="182"/>
      <c r="D1" s="182"/>
      <c r="E1" s="182"/>
      <c r="F1" s="182"/>
      <c r="G1" s="183"/>
      <c r="H1" s="170" t="s">
        <v>78</v>
      </c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2"/>
      <c r="AB1" s="178" t="s">
        <v>0</v>
      </c>
      <c r="AC1" s="179"/>
      <c r="AD1" s="179"/>
      <c r="AE1" s="179"/>
      <c r="AF1" s="179"/>
      <c r="AG1" s="179"/>
      <c r="AH1" s="180"/>
      <c r="AI1" s="245"/>
    </row>
    <row r="2" spans="1:35" ht="10.5" customHeight="1" x14ac:dyDescent="0.25">
      <c r="A2" s="184"/>
      <c r="B2" s="185"/>
      <c r="C2" s="185"/>
      <c r="D2" s="185"/>
      <c r="E2" s="185"/>
      <c r="F2" s="185"/>
      <c r="G2" s="186"/>
      <c r="H2" s="173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5"/>
      <c r="AB2" s="92"/>
      <c r="AC2" s="93"/>
      <c r="AD2" s="93"/>
      <c r="AE2" s="93"/>
      <c r="AF2" s="93"/>
      <c r="AG2" s="93"/>
      <c r="AH2" s="94"/>
      <c r="AI2" s="245"/>
    </row>
    <row r="3" spans="1:35" ht="10.5" customHeight="1" x14ac:dyDescent="0.25">
      <c r="A3" s="184"/>
      <c r="B3" s="185"/>
      <c r="C3" s="185"/>
      <c r="D3" s="185"/>
      <c r="E3" s="185"/>
      <c r="F3" s="185"/>
      <c r="G3" s="186"/>
      <c r="H3" s="95" t="s"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7" t="s">
        <v>2</v>
      </c>
      <c r="X3" s="96"/>
      <c r="Y3" s="96"/>
      <c r="Z3" s="96"/>
      <c r="AA3" s="98"/>
      <c r="AB3" s="92"/>
      <c r="AC3" s="246"/>
      <c r="AD3" s="247" t="s">
        <v>3</v>
      </c>
      <c r="AE3" s="93"/>
      <c r="AF3" s="93"/>
      <c r="AG3" s="93"/>
      <c r="AH3" s="94"/>
      <c r="AI3" s="245"/>
    </row>
    <row r="4" spans="1:35" ht="21.75" customHeight="1" x14ac:dyDescent="0.25">
      <c r="A4" s="184"/>
      <c r="B4" s="185"/>
      <c r="C4" s="185"/>
      <c r="D4" s="185"/>
      <c r="E4" s="185"/>
      <c r="F4" s="185"/>
      <c r="G4" s="186"/>
      <c r="H4" s="248" t="s">
        <v>238</v>
      </c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50"/>
      <c r="W4" s="251" t="s">
        <v>241</v>
      </c>
      <c r="X4" s="252"/>
      <c r="Y4" s="252"/>
      <c r="Z4" s="252"/>
      <c r="AA4" s="253"/>
      <c r="AB4" s="92"/>
      <c r="AC4" s="246" t="s">
        <v>245</v>
      </c>
      <c r="AD4" s="247" t="s">
        <v>4</v>
      </c>
      <c r="AE4" s="93"/>
      <c r="AF4" s="93"/>
      <c r="AG4" s="93"/>
      <c r="AH4" s="94"/>
      <c r="AI4" s="245"/>
    </row>
    <row r="5" spans="1:35" ht="10.5" customHeight="1" x14ac:dyDescent="0.25">
      <c r="A5" s="184"/>
      <c r="B5" s="185"/>
      <c r="C5" s="185"/>
      <c r="D5" s="185"/>
      <c r="E5" s="185"/>
      <c r="F5" s="185"/>
      <c r="G5" s="186"/>
      <c r="H5" s="95" t="s">
        <v>79</v>
      </c>
      <c r="I5" s="96"/>
      <c r="J5" s="96"/>
      <c r="K5" s="96"/>
      <c r="L5" s="98"/>
      <c r="M5" s="97" t="s">
        <v>80</v>
      </c>
      <c r="N5" s="96"/>
      <c r="O5" s="96"/>
      <c r="P5" s="96"/>
      <c r="Q5" s="98"/>
      <c r="R5" s="97" t="s">
        <v>81</v>
      </c>
      <c r="S5" s="96"/>
      <c r="T5" s="96"/>
      <c r="U5" s="96"/>
      <c r="V5" s="98"/>
      <c r="W5" s="97" t="s">
        <v>82</v>
      </c>
      <c r="X5" s="96"/>
      <c r="Y5" s="96"/>
      <c r="Z5" s="96"/>
      <c r="AA5" s="98"/>
      <c r="AB5" s="92"/>
      <c r="AC5" s="246"/>
      <c r="AD5" s="247" t="s">
        <v>5</v>
      </c>
      <c r="AE5" s="93"/>
      <c r="AF5" s="93"/>
      <c r="AG5" s="93"/>
      <c r="AH5" s="94"/>
      <c r="AI5" s="245"/>
    </row>
    <row r="6" spans="1:35" ht="10.5" customHeight="1" x14ac:dyDescent="0.25">
      <c r="A6" s="184"/>
      <c r="B6" s="185"/>
      <c r="C6" s="185"/>
      <c r="D6" s="185"/>
      <c r="E6" s="185"/>
      <c r="F6" s="185"/>
      <c r="G6" s="186"/>
      <c r="H6" s="248" t="s">
        <v>239</v>
      </c>
      <c r="I6" s="249"/>
      <c r="J6" s="249"/>
      <c r="K6" s="249"/>
      <c r="L6" s="250"/>
      <c r="M6" s="248"/>
      <c r="N6" s="249"/>
      <c r="O6" s="249"/>
      <c r="P6" s="249"/>
      <c r="Q6" s="250"/>
      <c r="R6" s="248"/>
      <c r="S6" s="249"/>
      <c r="T6" s="249"/>
      <c r="U6" s="249"/>
      <c r="V6" s="250"/>
      <c r="W6" s="254"/>
      <c r="X6" s="255"/>
      <c r="Y6" s="255"/>
      <c r="Z6" s="255"/>
      <c r="AA6" s="256"/>
      <c r="AB6" s="92"/>
      <c r="AC6" s="246"/>
      <c r="AD6" s="247" t="s">
        <v>6</v>
      </c>
      <c r="AE6" s="93"/>
      <c r="AF6" s="93"/>
      <c r="AG6" s="93"/>
      <c r="AH6" s="94"/>
      <c r="AI6" s="245"/>
    </row>
    <row r="7" spans="1:35" ht="10.5" customHeight="1" x14ac:dyDescent="0.25">
      <c r="A7" s="184"/>
      <c r="B7" s="185"/>
      <c r="C7" s="185"/>
      <c r="D7" s="185"/>
      <c r="E7" s="185"/>
      <c r="F7" s="185"/>
      <c r="G7" s="187"/>
      <c r="H7" s="99" t="s">
        <v>63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7" t="s">
        <v>8</v>
      </c>
      <c r="X7" s="96"/>
      <c r="Y7" s="96"/>
      <c r="Z7" s="97" t="s">
        <v>9</v>
      </c>
      <c r="AA7" s="98"/>
      <c r="AB7" s="93"/>
      <c r="AC7" s="246"/>
      <c r="AD7" s="247" t="s">
        <v>10</v>
      </c>
      <c r="AE7" s="93"/>
      <c r="AF7" s="93"/>
      <c r="AG7" s="93"/>
      <c r="AH7" s="94"/>
      <c r="AI7" s="245"/>
    </row>
    <row r="8" spans="1:35" ht="10.5" customHeight="1" x14ac:dyDescent="0.25">
      <c r="A8" s="184"/>
      <c r="B8" s="185"/>
      <c r="C8" s="185"/>
      <c r="D8" s="185"/>
      <c r="E8" s="185"/>
      <c r="F8" s="185"/>
      <c r="G8" s="186"/>
      <c r="H8" s="248" t="s">
        <v>246</v>
      </c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50"/>
      <c r="W8" s="257" t="s">
        <v>240</v>
      </c>
      <c r="X8" s="258"/>
      <c r="Y8" s="259"/>
      <c r="Z8" s="248">
        <v>0</v>
      </c>
      <c r="AA8" s="250"/>
      <c r="AB8" s="93"/>
      <c r="AC8" s="260"/>
      <c r="AD8" s="247"/>
      <c r="AE8" s="93"/>
      <c r="AF8" s="93"/>
      <c r="AG8" s="93"/>
      <c r="AH8" s="94"/>
      <c r="AI8" s="245"/>
    </row>
    <row r="9" spans="1:35" ht="10.5" customHeight="1" x14ac:dyDescent="0.25">
      <c r="A9" s="184"/>
      <c r="B9" s="185"/>
      <c r="C9" s="185"/>
      <c r="D9" s="185"/>
      <c r="E9" s="185"/>
      <c r="F9" s="185"/>
      <c r="G9" s="186"/>
      <c r="H9" s="100" t="s">
        <v>11</v>
      </c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2"/>
      <c r="AB9" s="93"/>
      <c r="AC9" s="93"/>
      <c r="AD9" s="93"/>
      <c r="AE9" s="93"/>
      <c r="AF9" s="93"/>
      <c r="AG9" s="93"/>
      <c r="AH9" s="94"/>
      <c r="AI9" s="245"/>
    </row>
    <row r="10" spans="1:35" ht="10.5" customHeight="1" x14ac:dyDescent="0.25">
      <c r="A10" s="184"/>
      <c r="B10" s="185"/>
      <c r="C10" s="185"/>
      <c r="D10" s="185"/>
      <c r="E10" s="185"/>
      <c r="F10" s="185"/>
      <c r="G10" s="186"/>
      <c r="H10" s="261" t="s">
        <v>238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3"/>
      <c r="AB10" s="92"/>
      <c r="AC10" s="93"/>
      <c r="AD10" s="93"/>
      <c r="AE10" s="93"/>
      <c r="AF10" s="93"/>
      <c r="AG10" s="93"/>
      <c r="AH10" s="94"/>
      <c r="AI10" s="245"/>
    </row>
    <row r="11" spans="1:35" ht="10.5" customHeight="1" x14ac:dyDescent="0.25">
      <c r="A11" s="184"/>
      <c r="B11" s="185"/>
      <c r="C11" s="185"/>
      <c r="D11" s="185"/>
      <c r="E11" s="185"/>
      <c r="F11" s="185"/>
      <c r="G11" s="186"/>
      <c r="H11" s="261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3"/>
      <c r="AB11" s="103"/>
      <c r="AC11" s="104"/>
      <c r="AD11" s="104"/>
      <c r="AE11" s="104"/>
      <c r="AF11" s="104"/>
      <c r="AG11" s="104"/>
      <c r="AH11" s="105"/>
      <c r="AI11" s="245"/>
    </row>
    <row r="12" spans="1:35" s="112" customFormat="1" ht="10.5" customHeight="1" x14ac:dyDescent="0.25">
      <c r="A12" s="184"/>
      <c r="B12" s="185"/>
      <c r="C12" s="185"/>
      <c r="D12" s="185"/>
      <c r="E12" s="185"/>
      <c r="F12" s="185"/>
      <c r="G12" s="186"/>
      <c r="H12" s="261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3"/>
      <c r="AB12" s="103"/>
      <c r="AC12" s="104"/>
      <c r="AD12" s="104"/>
      <c r="AE12" s="104"/>
      <c r="AF12" s="104"/>
      <c r="AG12" s="104"/>
      <c r="AH12" s="105"/>
      <c r="AI12" s="245"/>
    </row>
    <row r="13" spans="1:35" ht="12.75" customHeight="1" x14ac:dyDescent="0.25">
      <c r="A13" s="188"/>
      <c r="B13" s="189"/>
      <c r="C13" s="189"/>
      <c r="D13" s="189"/>
      <c r="E13" s="189"/>
      <c r="F13" s="189"/>
      <c r="G13" s="190"/>
      <c r="H13" s="264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6"/>
      <c r="AB13" s="106"/>
      <c r="AC13" s="107"/>
      <c r="AD13" s="107"/>
      <c r="AE13" s="107"/>
      <c r="AF13" s="107"/>
      <c r="AG13" s="107"/>
      <c r="AH13" s="108"/>
      <c r="AI13" s="245"/>
    </row>
    <row r="14" spans="1:35" ht="12.75" customHeight="1" x14ac:dyDescent="0.25">
      <c r="A14" s="4"/>
      <c r="B14" s="2"/>
      <c r="C14" s="3"/>
      <c r="D14" s="1"/>
      <c r="E14" s="1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77"/>
      <c r="AC14" s="77"/>
      <c r="AD14" s="1"/>
      <c r="AE14" s="1"/>
      <c r="AF14" s="1"/>
      <c r="AG14" s="1"/>
      <c r="AH14" s="5"/>
      <c r="AI14" s="245"/>
    </row>
    <row r="15" spans="1:35" ht="12.75" customHeight="1" x14ac:dyDescent="0.25">
      <c r="A15" s="4"/>
      <c r="B15" s="13"/>
      <c r="C15" s="3"/>
      <c r="D15" s="1"/>
      <c r="E15" s="1"/>
      <c r="F15" s="1"/>
      <c r="G15" s="1"/>
      <c r="H15" s="1"/>
      <c r="I15" s="1"/>
      <c r="J15" s="1"/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77"/>
      <c r="AC15" s="77"/>
      <c r="AD15" s="1"/>
      <c r="AE15" s="1"/>
      <c r="AF15" s="1"/>
      <c r="AG15" s="1"/>
      <c r="AH15" s="5"/>
    </row>
    <row r="16" spans="1:35" ht="12.75" customHeight="1" x14ac:dyDescent="0.25">
      <c r="A16" s="4"/>
      <c r="B16" s="2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7"/>
    </row>
    <row r="17" spans="1:34" ht="12.75" customHeight="1" x14ac:dyDescent="0.25">
      <c r="A17" s="4"/>
      <c r="B17" s="2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7"/>
    </row>
    <row r="18" spans="1:34" ht="12.75" customHeight="1" x14ac:dyDescent="0.25">
      <c r="A18" s="4"/>
      <c r="B18" s="2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5"/>
    </row>
    <row r="19" spans="1:34" ht="12.75" customHeight="1" x14ac:dyDescent="0.25">
      <c r="A19" s="4"/>
      <c r="B19" s="2"/>
      <c r="C19" s="3"/>
      <c r="D19" s="1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"/>
      <c r="AC19" s="1"/>
      <c r="AD19" s="1"/>
      <c r="AE19" s="1"/>
      <c r="AF19" s="1"/>
      <c r="AG19" s="1"/>
      <c r="AH19" s="5"/>
    </row>
    <row r="20" spans="1:34" ht="12.75" customHeight="1" x14ac:dyDescent="0.25">
      <c r="A20" s="4"/>
      <c r="B20" s="2"/>
      <c r="C20" s="3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1"/>
      <c r="AC20" s="1"/>
      <c r="AD20" s="1"/>
      <c r="AE20" s="1"/>
      <c r="AF20" s="1"/>
      <c r="AG20" s="1"/>
      <c r="AH20" s="5"/>
    </row>
    <row r="21" spans="1:34" ht="12.75" customHeight="1" x14ac:dyDescent="0.25">
      <c r="A21" s="4"/>
      <c r="B21" s="2"/>
      <c r="C21" s="3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1"/>
      <c r="Q21" s="1"/>
      <c r="R21" s="1"/>
      <c r="S21" s="2"/>
      <c r="T21" s="2"/>
      <c r="U21" s="2"/>
      <c r="V21" s="1"/>
      <c r="W21" s="1"/>
      <c r="X21" s="2"/>
      <c r="Y21" s="2"/>
      <c r="Z21" s="1"/>
      <c r="AA21" s="2"/>
      <c r="AB21" s="1"/>
      <c r="AC21" s="1"/>
      <c r="AD21" s="1"/>
      <c r="AE21" s="1"/>
      <c r="AF21" s="1"/>
      <c r="AG21" s="1"/>
      <c r="AH21" s="5"/>
    </row>
    <row r="22" spans="1:34" ht="12.75" customHeight="1" x14ac:dyDescent="0.25">
      <c r="A22" s="4"/>
      <c r="B22" s="2"/>
      <c r="C22" s="3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1"/>
      <c r="Q22" s="1"/>
      <c r="R22" s="1"/>
      <c r="S22" s="2"/>
      <c r="T22" s="2"/>
      <c r="U22" s="2"/>
      <c r="V22" s="1"/>
      <c r="W22" s="1"/>
      <c r="X22" s="2"/>
      <c r="Y22" s="2"/>
      <c r="Z22" s="1"/>
      <c r="AA22" s="2"/>
      <c r="AB22" s="1"/>
      <c r="AC22" s="1"/>
      <c r="AD22" s="1"/>
      <c r="AE22" s="1"/>
      <c r="AF22" s="1"/>
      <c r="AG22" s="1"/>
      <c r="AH22" s="5"/>
    </row>
    <row r="23" spans="1:34" ht="12.75" customHeight="1" x14ac:dyDescent="0.25">
      <c r="A23" s="4"/>
      <c r="B23" s="2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1"/>
      <c r="Q23" s="1"/>
      <c r="R23" s="1"/>
      <c r="S23" s="2"/>
      <c r="T23" s="2"/>
      <c r="U23" s="2"/>
      <c r="V23" s="1"/>
      <c r="W23" s="1"/>
      <c r="X23" s="2"/>
      <c r="Y23" s="2"/>
      <c r="Z23" s="1"/>
      <c r="AA23" s="2"/>
      <c r="AB23" s="1"/>
      <c r="AC23" s="1"/>
      <c r="AD23" s="1"/>
      <c r="AE23" s="1"/>
      <c r="AF23" s="1"/>
      <c r="AG23" s="1"/>
      <c r="AH23" s="5"/>
    </row>
    <row r="24" spans="1:34" ht="12.75" customHeight="1" x14ac:dyDescent="0.25">
      <c r="A24" s="4"/>
      <c r="B24" s="2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1"/>
      <c r="Q24" s="1"/>
      <c r="R24" s="1"/>
      <c r="S24" s="2"/>
      <c r="T24" s="2"/>
      <c r="U24" s="2"/>
      <c r="V24" s="1"/>
      <c r="W24" s="1"/>
      <c r="X24" s="2"/>
      <c r="Y24" s="2"/>
      <c r="Z24" s="1"/>
      <c r="AA24" s="2"/>
      <c r="AB24" s="1"/>
      <c r="AC24" s="1"/>
      <c r="AD24" s="1"/>
      <c r="AE24" s="1"/>
      <c r="AF24" s="1"/>
      <c r="AG24" s="1"/>
      <c r="AH24" s="5"/>
    </row>
    <row r="25" spans="1:34" ht="12.75" customHeight="1" x14ac:dyDescent="0.25">
      <c r="A25" s="4"/>
      <c r="B25" s="2"/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  <c r="N25" s="2"/>
      <c r="O25" s="2"/>
      <c r="P25" s="1"/>
      <c r="Q25" s="1"/>
      <c r="R25" s="1"/>
      <c r="S25" s="2"/>
      <c r="T25" s="2"/>
      <c r="U25" s="2"/>
      <c r="V25" s="1"/>
      <c r="W25" s="1"/>
      <c r="X25" s="2"/>
      <c r="Y25" s="2"/>
      <c r="Z25" s="1"/>
      <c r="AA25" s="2"/>
      <c r="AB25" s="1"/>
      <c r="AC25" s="1"/>
      <c r="AD25" s="1"/>
      <c r="AE25" s="1"/>
      <c r="AF25" s="1"/>
      <c r="AG25" s="1"/>
      <c r="AH25" s="5"/>
    </row>
    <row r="26" spans="1:34" ht="12.75" customHeight="1" x14ac:dyDescent="0.25">
      <c r="A26" s="4"/>
      <c r="B26" s="2"/>
      <c r="C26" s="1"/>
      <c r="D26" s="1"/>
      <c r="E26" s="1"/>
      <c r="F26" s="1"/>
      <c r="G26" s="1"/>
      <c r="H26" s="1"/>
      <c r="I26" s="1"/>
      <c r="J26" s="1"/>
      <c r="K26" s="1"/>
      <c r="L26" s="2"/>
      <c r="M26" s="2"/>
      <c r="N26" s="2"/>
      <c r="O26" s="2"/>
      <c r="P26" s="1"/>
      <c r="Q26" s="1"/>
      <c r="R26" s="1"/>
      <c r="S26" s="2"/>
      <c r="T26" s="2"/>
      <c r="U26" s="2"/>
      <c r="V26" s="1"/>
      <c r="W26" s="1"/>
      <c r="X26" s="2"/>
      <c r="Y26" s="2"/>
      <c r="Z26" s="1"/>
      <c r="AA26" s="2"/>
      <c r="AB26" s="1"/>
      <c r="AC26" s="1"/>
      <c r="AD26" s="1"/>
      <c r="AE26" s="1"/>
      <c r="AF26" s="1"/>
      <c r="AG26" s="1"/>
      <c r="AH26" s="5"/>
    </row>
    <row r="27" spans="1:34" ht="12.75" customHeight="1" x14ac:dyDescent="0.25">
      <c r="A27" s="4"/>
      <c r="B27" s="2"/>
      <c r="C27" s="1"/>
      <c r="D27" s="1"/>
      <c r="E27" s="1"/>
      <c r="F27" s="1"/>
      <c r="G27" s="1"/>
      <c r="H27" s="1"/>
      <c r="I27" s="1"/>
      <c r="J27" s="1"/>
      <c r="K27" s="1"/>
      <c r="L27" s="2"/>
      <c r="M27" s="1"/>
      <c r="N27" s="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2"/>
      <c r="AB27" s="1"/>
      <c r="AC27" s="1"/>
      <c r="AD27" s="1"/>
      <c r="AE27" s="1"/>
      <c r="AF27" s="1"/>
      <c r="AG27" s="1"/>
      <c r="AH27" s="5"/>
    </row>
    <row r="28" spans="1:34" ht="12.75" customHeight="1" x14ac:dyDescent="0.25">
      <c r="A28" s="4"/>
      <c r="B28" s="2"/>
      <c r="C28" s="1"/>
      <c r="D28" s="1"/>
      <c r="E28" s="1"/>
      <c r="F28" s="1"/>
      <c r="G28" s="1"/>
      <c r="H28" s="1"/>
      <c r="I28" s="1"/>
      <c r="J28" s="1"/>
      <c r="K28" s="1"/>
      <c r="L28" s="2"/>
      <c r="M28" s="1"/>
      <c r="N28" s="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2"/>
      <c r="AB28" s="1"/>
      <c r="AC28" s="1"/>
      <c r="AD28" s="1"/>
      <c r="AE28" s="1"/>
      <c r="AF28" s="1"/>
      <c r="AG28" s="1"/>
      <c r="AH28" s="5"/>
    </row>
    <row r="29" spans="1:34" ht="12.75" customHeight="1" x14ac:dyDescent="0.25">
      <c r="A29" s="6"/>
      <c r="B29" s="2"/>
      <c r="C29" s="1"/>
      <c r="D29" s="1"/>
      <c r="E29" s="1"/>
      <c r="F29" s="1"/>
      <c r="G29" s="1"/>
      <c r="H29" s="1"/>
      <c r="I29" s="1"/>
      <c r="J29" s="1"/>
      <c r="K29" s="1"/>
      <c r="L29" s="2"/>
      <c r="M29" s="1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"/>
      <c r="AB29" s="1"/>
      <c r="AC29" s="1"/>
      <c r="AD29" s="1"/>
      <c r="AE29" s="1"/>
      <c r="AF29" s="1"/>
      <c r="AG29" s="1"/>
      <c r="AH29" s="5"/>
    </row>
    <row r="30" spans="1:34" ht="12.75" customHeight="1" x14ac:dyDescent="0.25">
      <c r="A30" s="6"/>
      <c r="B30" s="2"/>
      <c r="C30" s="1"/>
      <c r="D30" s="1"/>
      <c r="E30" s="1"/>
      <c r="F30" s="1"/>
      <c r="G30" s="1"/>
      <c r="H30" s="1"/>
      <c r="I30" s="1"/>
      <c r="J30" s="1"/>
      <c r="K30" s="1"/>
      <c r="L30" s="2"/>
      <c r="M30" s="1"/>
      <c r="N30" s="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"/>
      <c r="AB30" s="1"/>
      <c r="AC30" s="1"/>
      <c r="AD30" s="1"/>
      <c r="AE30" s="1"/>
      <c r="AF30" s="1"/>
      <c r="AG30" s="1"/>
      <c r="AH30" s="5"/>
    </row>
    <row r="31" spans="1:34" ht="12.75" customHeight="1" x14ac:dyDescent="0.25">
      <c r="A31" s="4"/>
      <c r="B31" s="2"/>
      <c r="C31" s="1"/>
      <c r="D31" s="1"/>
      <c r="E31" s="1"/>
      <c r="F31" s="1"/>
      <c r="G31" s="1"/>
      <c r="H31" s="1"/>
      <c r="I31" s="1"/>
      <c r="J31" s="1"/>
      <c r="K31" s="1"/>
      <c r="L31" s="2"/>
      <c r="M31" s="1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2"/>
      <c r="AB31" s="1"/>
      <c r="AC31" s="1"/>
      <c r="AD31" s="1"/>
      <c r="AE31" s="1"/>
      <c r="AF31" s="1"/>
      <c r="AG31" s="1"/>
      <c r="AH31" s="5"/>
    </row>
    <row r="32" spans="1:34" ht="12.75" customHeight="1" x14ac:dyDescent="0.25">
      <c r="A32" s="4"/>
      <c r="B32" s="2"/>
      <c r="C32" s="1"/>
      <c r="D32" s="1"/>
      <c r="E32" s="1"/>
      <c r="F32" s="1"/>
      <c r="G32" s="1"/>
      <c r="H32" s="1"/>
      <c r="I32" s="1"/>
      <c r="J32" s="1"/>
      <c r="K32" s="1"/>
      <c r="L32" s="2"/>
      <c r="M32" s="1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2"/>
      <c r="AB32" s="1"/>
      <c r="AC32" s="1"/>
      <c r="AD32" s="1"/>
      <c r="AE32" s="1"/>
      <c r="AF32" s="1"/>
      <c r="AG32" s="1"/>
      <c r="AH32" s="5"/>
    </row>
    <row r="33" spans="1:34" ht="12.75" customHeight="1" x14ac:dyDescent="0.25">
      <c r="A33" s="4"/>
      <c r="B33" s="2"/>
      <c r="C33" s="1"/>
      <c r="D33" s="1"/>
      <c r="E33" s="1"/>
      <c r="F33" s="1"/>
      <c r="G33" s="1"/>
      <c r="H33" s="1"/>
      <c r="I33" s="1"/>
      <c r="J33" s="1"/>
      <c r="K33" s="1"/>
      <c r="L33" s="2"/>
      <c r="M33" s="1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2"/>
      <c r="AB33" s="1"/>
      <c r="AC33" s="1"/>
      <c r="AD33" s="1"/>
      <c r="AE33" s="1"/>
      <c r="AF33" s="1"/>
      <c r="AG33" s="1"/>
      <c r="AH33" s="5"/>
    </row>
    <row r="34" spans="1:34" ht="12.75" customHeight="1" x14ac:dyDescent="0.25">
      <c r="A34" s="4"/>
      <c r="B34" s="2"/>
      <c r="C34" s="1"/>
      <c r="D34" s="1"/>
      <c r="E34" s="1"/>
      <c r="F34" s="1"/>
      <c r="G34" s="1"/>
      <c r="H34" s="1"/>
      <c r="I34" s="1"/>
      <c r="J34" s="1"/>
      <c r="K34" s="1"/>
      <c r="L34" s="2"/>
      <c r="M34" s="1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2"/>
      <c r="AB34" s="1"/>
      <c r="AC34" s="1"/>
      <c r="AD34" s="1"/>
      <c r="AE34" s="1"/>
      <c r="AF34" s="1"/>
      <c r="AG34" s="1"/>
      <c r="AH34" s="5"/>
    </row>
    <row r="35" spans="1:34" ht="12.75" customHeight="1" x14ac:dyDescent="0.25">
      <c r="A35" s="6"/>
      <c r="B35" s="2"/>
      <c r="C35" s="1"/>
      <c r="D35" s="1"/>
      <c r="E35" s="1"/>
      <c r="F35" s="1"/>
      <c r="G35" s="1"/>
      <c r="H35" s="1"/>
      <c r="I35" s="1"/>
      <c r="J35" s="1"/>
      <c r="K35" s="1"/>
      <c r="L35" s="2"/>
      <c r="M35" s="1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2"/>
      <c r="AB35" s="1"/>
      <c r="AC35" s="1"/>
      <c r="AD35" s="1"/>
      <c r="AE35" s="1"/>
      <c r="AF35" s="1"/>
      <c r="AG35" s="1"/>
      <c r="AH35" s="5"/>
    </row>
    <row r="36" spans="1:34" ht="12.75" customHeight="1" x14ac:dyDescent="0.25">
      <c r="A36" s="6"/>
      <c r="B36" s="2"/>
      <c r="C36" s="1"/>
      <c r="D36" s="1"/>
      <c r="E36" s="1"/>
      <c r="F36" s="1"/>
      <c r="G36" s="1"/>
      <c r="H36" s="1"/>
      <c r="I36" s="1"/>
      <c r="J36" s="1"/>
      <c r="K36" s="1"/>
      <c r="L36" s="2"/>
      <c r="M36" s="1"/>
      <c r="N36" s="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2"/>
      <c r="AB36" s="1"/>
      <c r="AC36" s="1"/>
      <c r="AD36" s="1"/>
      <c r="AE36" s="1"/>
      <c r="AF36" s="1"/>
      <c r="AG36" s="1"/>
      <c r="AH36" s="5"/>
    </row>
    <row r="37" spans="1:34" ht="12.75" customHeight="1" x14ac:dyDescent="0.25">
      <c r="A37" s="6"/>
      <c r="B37" s="2"/>
      <c r="C37" s="1"/>
      <c r="D37" s="1"/>
      <c r="E37" s="1"/>
      <c r="F37" s="1"/>
      <c r="G37" s="1"/>
      <c r="H37" s="1"/>
      <c r="I37" s="1"/>
      <c r="J37" s="1"/>
      <c r="K37" s="1"/>
      <c r="L37" s="2"/>
      <c r="M37" s="1"/>
      <c r="N37" s="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  <c r="AA37" s="2"/>
      <c r="AB37" s="2"/>
      <c r="AC37" s="1"/>
      <c r="AD37" s="1"/>
      <c r="AE37" s="1"/>
      <c r="AF37" s="1"/>
      <c r="AG37" s="1"/>
      <c r="AH37" s="5"/>
    </row>
    <row r="38" spans="1:34" ht="12.75" customHeight="1" x14ac:dyDescent="0.25">
      <c r="A38" s="4"/>
      <c r="B38" s="2"/>
      <c r="C38" s="1"/>
      <c r="D38" s="1"/>
      <c r="E38" s="1"/>
      <c r="F38" s="1"/>
      <c r="G38" s="1"/>
      <c r="H38" s="1"/>
      <c r="I38" s="1"/>
      <c r="J38" s="1"/>
      <c r="K38" s="1"/>
      <c r="L38" s="2"/>
      <c r="M38" s="2"/>
      <c r="N38" s="2"/>
      <c r="O38" s="2"/>
      <c r="P38" s="1"/>
      <c r="Q38" s="1"/>
      <c r="R38" s="1"/>
      <c r="S38" s="2"/>
      <c r="T38" s="2"/>
      <c r="U38" s="2"/>
      <c r="V38" s="1"/>
      <c r="W38" s="1"/>
      <c r="X38" s="2"/>
      <c r="Y38" s="2"/>
      <c r="Z38" s="1"/>
      <c r="AA38" s="2"/>
      <c r="AB38" s="1"/>
      <c r="AC38" s="1"/>
      <c r="AD38" s="1"/>
      <c r="AE38" s="1"/>
      <c r="AF38" s="1"/>
      <c r="AG38" s="1"/>
      <c r="AH38" s="5"/>
    </row>
    <row r="39" spans="1:34" ht="12.75" customHeight="1" x14ac:dyDescent="0.25">
      <c r="A39" s="4"/>
      <c r="B39" s="2"/>
      <c r="C39" s="1"/>
      <c r="D39" s="1"/>
      <c r="E39" s="1"/>
      <c r="F39" s="1"/>
      <c r="G39" s="1"/>
      <c r="H39" s="1"/>
      <c r="I39" s="1"/>
      <c r="J39" s="1"/>
      <c r="K39" s="1"/>
      <c r="L39" s="2"/>
      <c r="M39" s="2"/>
      <c r="N39" s="2"/>
      <c r="O39" s="2"/>
      <c r="P39" s="1"/>
      <c r="Q39" s="1"/>
      <c r="R39" s="1"/>
      <c r="S39" s="2"/>
      <c r="T39" s="2"/>
      <c r="U39" s="2"/>
      <c r="V39" s="1"/>
      <c r="W39" s="1"/>
      <c r="X39" s="2"/>
      <c r="Y39" s="2"/>
      <c r="Z39" s="2"/>
      <c r="AA39" s="2"/>
      <c r="AB39" s="2"/>
      <c r="AC39" s="2"/>
      <c r="AD39" s="1"/>
      <c r="AE39" s="1"/>
      <c r="AF39" s="1"/>
      <c r="AG39" s="1"/>
      <c r="AH39" s="5"/>
    </row>
    <row r="40" spans="1:34" ht="12.75" customHeight="1" x14ac:dyDescent="0.25">
      <c r="A40" s="4"/>
      <c r="B40" s="2"/>
      <c r="C40" s="1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  <c r="O40" s="2"/>
      <c r="P40" s="1"/>
      <c r="Q40" s="1"/>
      <c r="R40" s="1"/>
      <c r="S40" s="2"/>
      <c r="T40" s="2"/>
      <c r="U40" s="2"/>
      <c r="V40" s="1"/>
      <c r="W40" s="1"/>
      <c r="X40" s="2"/>
      <c r="Y40" s="2"/>
      <c r="Z40" s="1"/>
      <c r="AA40" s="2"/>
      <c r="AB40" s="1"/>
      <c r="AC40" s="2"/>
      <c r="AD40" s="1"/>
      <c r="AE40" s="1"/>
      <c r="AF40" s="1"/>
      <c r="AG40" s="1"/>
      <c r="AH40" s="5"/>
    </row>
    <row r="41" spans="1:34" ht="12.75" customHeight="1" x14ac:dyDescent="0.25">
      <c r="A41" s="4"/>
      <c r="B41" s="2"/>
      <c r="C41" s="1"/>
      <c r="D41" s="1"/>
      <c r="E41" s="1"/>
      <c r="F41" s="1"/>
      <c r="G41" s="1"/>
      <c r="H41" s="1"/>
      <c r="I41" s="1"/>
      <c r="J41" s="1"/>
      <c r="K41" s="1"/>
      <c r="L41" s="2"/>
      <c r="M41" s="1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2"/>
      <c r="AB41" s="1"/>
      <c r="AC41" s="1"/>
      <c r="AD41" s="1"/>
      <c r="AE41" s="1"/>
      <c r="AF41" s="1"/>
      <c r="AG41" s="1"/>
      <c r="AH41" s="5"/>
    </row>
    <row r="42" spans="1:34" ht="12.75" customHeight="1" x14ac:dyDescent="0.25">
      <c r="A42" s="4"/>
      <c r="B42" s="2"/>
      <c r="C42" s="1"/>
      <c r="D42" s="1"/>
      <c r="E42" s="1"/>
      <c r="F42" s="1"/>
      <c r="G42" s="1"/>
      <c r="H42" s="1"/>
      <c r="I42" s="1"/>
      <c r="J42" s="1"/>
      <c r="K42" s="1"/>
      <c r="L42" s="2"/>
      <c r="M42" s="1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2"/>
      <c r="AB42" s="1"/>
      <c r="AC42" s="1"/>
      <c r="AD42" s="1"/>
      <c r="AE42" s="1"/>
      <c r="AF42" s="1"/>
      <c r="AG42" s="1"/>
      <c r="AH42" s="5"/>
    </row>
    <row r="43" spans="1:34" ht="12.75" customHeight="1" x14ac:dyDescent="0.25">
      <c r="A43" s="6"/>
      <c r="B43" s="2"/>
      <c r="C43" s="1"/>
      <c r="D43" s="1"/>
      <c r="E43" s="1"/>
      <c r="F43" s="1"/>
      <c r="G43" s="1"/>
      <c r="H43" s="1"/>
      <c r="I43" s="1"/>
      <c r="J43" s="1"/>
      <c r="K43" s="1"/>
      <c r="L43" s="2"/>
      <c r="M43" s="1"/>
      <c r="N43" s="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2"/>
      <c r="AB43" s="1"/>
      <c r="AC43" s="1"/>
      <c r="AD43" s="1"/>
      <c r="AE43" s="1"/>
      <c r="AF43" s="1"/>
      <c r="AG43" s="1"/>
      <c r="AH43" s="5"/>
    </row>
    <row r="44" spans="1:34" ht="12.75" customHeight="1" x14ac:dyDescent="0.25">
      <c r="A44" s="6"/>
      <c r="B44" s="2"/>
      <c r="C44" s="1"/>
      <c r="D44" s="1"/>
      <c r="E44" s="1"/>
      <c r="F44" s="1"/>
      <c r="G44" s="1"/>
      <c r="H44" s="1"/>
      <c r="I44" s="1"/>
      <c r="J44" s="1"/>
      <c r="K44" s="1"/>
      <c r="L44" s="2"/>
      <c r="M44" s="1"/>
      <c r="N44" s="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2"/>
      <c r="AB44" s="1"/>
      <c r="AC44" s="1"/>
      <c r="AD44" s="1"/>
      <c r="AE44" s="1"/>
      <c r="AF44" s="1"/>
      <c r="AG44" s="1"/>
      <c r="AH44" s="5"/>
    </row>
    <row r="45" spans="1:34" ht="12.75" customHeight="1" x14ac:dyDescent="0.25">
      <c r="A45" s="6"/>
      <c r="B45" s="2"/>
      <c r="C45" s="1"/>
      <c r="D45" s="1"/>
      <c r="E45" s="1"/>
      <c r="F45" s="1"/>
      <c r="G45" s="1"/>
      <c r="H45" s="1"/>
      <c r="I45" s="1"/>
      <c r="J45" s="1"/>
      <c r="K45" s="1"/>
      <c r="L45" s="2"/>
      <c r="M45" s="1"/>
      <c r="N45" s="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2"/>
      <c r="AB45" s="1"/>
      <c r="AC45" s="1"/>
      <c r="AD45" s="1"/>
      <c r="AE45" s="1"/>
      <c r="AF45" s="1"/>
      <c r="AG45" s="1"/>
      <c r="AH45" s="5"/>
    </row>
    <row r="46" spans="1:34" ht="12.75" customHeight="1" x14ac:dyDescent="0.25">
      <c r="A46" s="6"/>
      <c r="B46" s="2"/>
      <c r="C46" s="1"/>
      <c r="D46" s="1"/>
      <c r="E46" s="1"/>
      <c r="F46" s="1"/>
      <c r="G46" s="1"/>
      <c r="H46" s="1"/>
      <c r="I46" s="1"/>
      <c r="J46" s="1"/>
      <c r="K46" s="1"/>
      <c r="L46" s="2"/>
      <c r="M46" s="1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2"/>
      <c r="AB46" s="1"/>
      <c r="AC46" s="1"/>
      <c r="AD46" s="1"/>
      <c r="AE46" s="1"/>
      <c r="AF46" s="1"/>
      <c r="AG46" s="1"/>
      <c r="AH46" s="5"/>
    </row>
    <row r="47" spans="1:34" ht="12.75" customHeight="1" x14ac:dyDescent="0.25">
      <c r="A47" s="6"/>
      <c r="B47" s="2"/>
      <c r="C47" s="1"/>
      <c r="D47" s="1"/>
      <c r="E47" s="1"/>
      <c r="F47" s="1"/>
      <c r="G47" s="1"/>
      <c r="H47" s="1"/>
      <c r="I47" s="1"/>
      <c r="J47" s="1"/>
      <c r="K47" s="1"/>
      <c r="L47" s="2"/>
      <c r="M47" s="1"/>
      <c r="N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2"/>
      <c r="AB47" s="1"/>
      <c r="AC47" s="1"/>
      <c r="AD47" s="1"/>
      <c r="AE47" s="1"/>
      <c r="AF47" s="1"/>
      <c r="AG47" s="1"/>
      <c r="AH47" s="5"/>
    </row>
    <row r="48" spans="1:34" ht="12.75" customHeight="1" x14ac:dyDescent="0.25">
      <c r="A48" s="6"/>
      <c r="B48" s="2"/>
      <c r="C48" s="1"/>
      <c r="D48" s="1"/>
      <c r="E48" s="1"/>
      <c r="F48" s="1"/>
      <c r="G48" s="1"/>
      <c r="H48" s="1"/>
      <c r="I48" s="1"/>
      <c r="J48" s="1"/>
      <c r="K48" s="1"/>
      <c r="L48" s="2"/>
      <c r="M48" s="1"/>
      <c r="N48" s="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2"/>
      <c r="AB48" s="1"/>
      <c r="AC48" s="1"/>
      <c r="AD48" s="1"/>
      <c r="AE48" s="1"/>
      <c r="AF48" s="1"/>
      <c r="AG48" s="1"/>
      <c r="AH48" s="5"/>
    </row>
    <row r="49" spans="1:34" ht="12.75" customHeight="1" x14ac:dyDescent="0.25">
      <c r="A49" s="6"/>
      <c r="B49" s="2"/>
      <c r="C49" s="1"/>
      <c r="D49" s="1"/>
      <c r="E49" s="1"/>
      <c r="F49" s="1"/>
      <c r="G49" s="1"/>
      <c r="H49" s="1"/>
      <c r="I49" s="1"/>
      <c r="J49" s="1"/>
      <c r="K49" s="1"/>
      <c r="L49" s="2"/>
      <c r="M49" s="1"/>
      <c r="N49" s="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2"/>
      <c r="AB49" s="1"/>
      <c r="AC49" s="1"/>
      <c r="AD49" s="1"/>
      <c r="AE49" s="1"/>
      <c r="AF49" s="1"/>
      <c r="AG49" s="1"/>
      <c r="AH49" s="5"/>
    </row>
    <row r="50" spans="1:34" ht="12.75" customHeight="1" x14ac:dyDescent="0.25">
      <c r="A50" s="6"/>
      <c r="B50" s="2"/>
      <c r="C50" s="1"/>
      <c r="D50" s="1"/>
      <c r="E50" s="1"/>
      <c r="F50" s="1"/>
      <c r="G50" s="1"/>
      <c r="H50" s="1"/>
      <c r="I50" s="1"/>
      <c r="J50" s="1"/>
      <c r="K50" s="1"/>
      <c r="L50" s="2"/>
      <c r="M50" s="1"/>
      <c r="N50" s="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2"/>
      <c r="AB50" s="1"/>
      <c r="AC50" s="1"/>
      <c r="AD50" s="1"/>
      <c r="AE50" s="1"/>
      <c r="AF50" s="1"/>
      <c r="AG50" s="1"/>
      <c r="AH50" s="5"/>
    </row>
    <row r="51" spans="1:34" ht="12.75" customHeight="1" x14ac:dyDescent="0.25">
      <c r="A51" s="6"/>
      <c r="B51" s="2"/>
      <c r="C51" s="1"/>
      <c r="D51" s="1"/>
      <c r="E51" s="1"/>
      <c r="F51" s="1"/>
      <c r="G51" s="1"/>
      <c r="H51" s="1"/>
      <c r="I51" s="1"/>
      <c r="J51" s="1"/>
      <c r="K51" s="1"/>
      <c r="L51" s="2"/>
      <c r="M51" s="1"/>
      <c r="N51" s="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2"/>
      <c r="AB51" s="1"/>
      <c r="AC51" s="1"/>
      <c r="AD51" s="1"/>
      <c r="AE51" s="1"/>
      <c r="AF51" s="1"/>
      <c r="AG51" s="1"/>
      <c r="AH51" s="5"/>
    </row>
    <row r="52" spans="1:34" ht="12.75" customHeight="1" x14ac:dyDescent="0.25">
      <c r="A52" s="6"/>
      <c r="B52" s="2"/>
      <c r="C52" s="1"/>
      <c r="D52" s="1"/>
      <c r="E52" s="1"/>
      <c r="F52" s="1"/>
      <c r="G52" s="1"/>
      <c r="H52" s="1"/>
      <c r="I52" s="1"/>
      <c r="J52" s="1"/>
      <c r="K52" s="1"/>
      <c r="L52" s="2"/>
      <c r="M52" s="1"/>
      <c r="N52" s="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2"/>
      <c r="AB52" s="1"/>
      <c r="AC52" s="1"/>
      <c r="AD52" s="1"/>
      <c r="AE52" s="1"/>
      <c r="AF52" s="1"/>
      <c r="AG52" s="1"/>
      <c r="AH52" s="5"/>
    </row>
    <row r="53" spans="1:34" ht="12.75" customHeight="1" x14ac:dyDescent="0.25">
      <c r="A53" s="6"/>
      <c r="B53" s="2"/>
      <c r="C53" s="1"/>
      <c r="D53" s="1"/>
      <c r="E53" s="1"/>
      <c r="F53" s="1"/>
      <c r="G53" s="1"/>
      <c r="H53" s="1"/>
      <c r="I53" s="1"/>
      <c r="J53" s="1"/>
      <c r="K53" s="1"/>
      <c r="L53" s="2"/>
      <c r="M53" s="1"/>
      <c r="N53" s="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2"/>
      <c r="AB53" s="1"/>
      <c r="AC53" s="1"/>
      <c r="AD53" s="1"/>
      <c r="AE53" s="1"/>
      <c r="AF53" s="1"/>
      <c r="AG53" s="1"/>
      <c r="AH53" s="5"/>
    </row>
    <row r="54" spans="1:34" ht="12.75" customHeight="1" x14ac:dyDescent="0.25">
      <c r="A54" s="6"/>
      <c r="B54" s="2"/>
      <c r="C54" s="1"/>
      <c r="D54" s="1"/>
      <c r="E54" s="1"/>
      <c r="F54" s="1"/>
      <c r="G54" s="1"/>
      <c r="H54" s="1"/>
      <c r="I54" s="1"/>
      <c r="J54" s="1"/>
      <c r="K54" s="1"/>
      <c r="L54" s="2"/>
      <c r="M54" s="1"/>
      <c r="N54" s="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2"/>
      <c r="AB54" s="1"/>
      <c r="AC54" s="1"/>
      <c r="AD54" s="1"/>
      <c r="AE54" s="1"/>
      <c r="AF54" s="1"/>
      <c r="AG54" s="1"/>
      <c r="AH54" s="5"/>
    </row>
    <row r="55" spans="1:34" ht="12.75" customHeight="1" x14ac:dyDescent="0.25">
      <c r="A55" s="6"/>
      <c r="B55" s="2"/>
      <c r="C55" s="1"/>
      <c r="D55" s="1"/>
      <c r="E55" s="1"/>
      <c r="F55" s="1"/>
      <c r="G55" s="1"/>
      <c r="H55" s="1"/>
      <c r="I55" s="1"/>
      <c r="J55" s="1"/>
      <c r="K55" s="1"/>
      <c r="L55" s="2"/>
      <c r="M55" s="1"/>
      <c r="N55" s="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2"/>
      <c r="AB55" s="1"/>
      <c r="AC55" s="1"/>
      <c r="AD55" s="1"/>
      <c r="AE55" s="1"/>
      <c r="AF55" s="1"/>
      <c r="AG55" s="1"/>
      <c r="AH55" s="5"/>
    </row>
    <row r="56" spans="1:34" ht="12.75" customHeight="1" x14ac:dyDescent="0.25">
      <c r="A56" s="6"/>
      <c r="B56" s="2"/>
      <c r="C56" s="1"/>
      <c r="D56" s="1"/>
      <c r="E56" s="1"/>
      <c r="F56" s="1"/>
      <c r="G56" s="1"/>
      <c r="H56" s="1"/>
      <c r="I56" s="1"/>
      <c r="J56" s="1"/>
      <c r="K56" s="1"/>
      <c r="L56" s="2"/>
      <c r="M56" s="1"/>
      <c r="N56" s="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2"/>
      <c r="AB56" s="1"/>
      <c r="AC56" s="1"/>
      <c r="AD56" s="1"/>
      <c r="AE56" s="1"/>
      <c r="AF56" s="1"/>
      <c r="AG56" s="1"/>
      <c r="AH56" s="5"/>
    </row>
    <row r="57" spans="1:34" ht="12.75" customHeight="1" x14ac:dyDescent="0.25">
      <c r="A57" s="6"/>
      <c r="B57" s="154">
        <v>0</v>
      </c>
      <c r="C57" s="156"/>
      <c r="D57" s="155"/>
      <c r="E57" s="157" t="s">
        <v>240</v>
      </c>
      <c r="F57" s="157"/>
      <c r="G57" s="157"/>
      <c r="H57" s="158" t="s">
        <v>242</v>
      </c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60"/>
      <c r="AB57" s="154" t="s">
        <v>243</v>
      </c>
      <c r="AC57" s="155"/>
      <c r="AD57" s="154" t="s">
        <v>244</v>
      </c>
      <c r="AE57" s="155"/>
      <c r="AF57" s="154"/>
      <c r="AG57" s="155"/>
      <c r="AH57" s="5"/>
    </row>
    <row r="58" spans="1:34" ht="12.75" customHeight="1" x14ac:dyDescent="0.25">
      <c r="A58" s="6"/>
      <c r="B58" s="154"/>
      <c r="C58" s="156"/>
      <c r="D58" s="155"/>
      <c r="E58" s="157"/>
      <c r="F58" s="157"/>
      <c r="G58" s="157"/>
      <c r="H58" s="158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60"/>
      <c r="AB58" s="154"/>
      <c r="AC58" s="155"/>
      <c r="AD58" s="154"/>
      <c r="AE58" s="155"/>
      <c r="AF58" s="154"/>
      <c r="AG58" s="155"/>
      <c r="AH58" s="5"/>
    </row>
    <row r="59" spans="1:34" ht="12.75" customHeight="1" x14ac:dyDescent="0.25">
      <c r="A59" s="6"/>
      <c r="B59" s="154"/>
      <c r="C59" s="156"/>
      <c r="D59" s="155"/>
      <c r="E59" s="157"/>
      <c r="F59" s="157"/>
      <c r="G59" s="157"/>
      <c r="H59" s="158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60"/>
      <c r="AB59" s="154"/>
      <c r="AC59" s="155"/>
      <c r="AD59" s="154"/>
      <c r="AE59" s="155"/>
      <c r="AF59" s="154"/>
      <c r="AG59" s="155"/>
      <c r="AH59" s="5"/>
    </row>
    <row r="60" spans="1:34" ht="12.75" customHeight="1" x14ac:dyDescent="0.25">
      <c r="A60" s="6"/>
      <c r="B60" s="154"/>
      <c r="C60" s="156"/>
      <c r="D60" s="155"/>
      <c r="E60" s="157"/>
      <c r="F60" s="157"/>
      <c r="G60" s="157"/>
      <c r="H60" s="158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60"/>
      <c r="AB60" s="154"/>
      <c r="AC60" s="155"/>
      <c r="AD60" s="154"/>
      <c r="AE60" s="155"/>
      <c r="AF60" s="154"/>
      <c r="AG60" s="155"/>
      <c r="AH60" s="5"/>
    </row>
    <row r="61" spans="1:34" ht="12.75" customHeight="1" x14ac:dyDescent="0.25">
      <c r="A61" s="6"/>
      <c r="B61" s="154"/>
      <c r="C61" s="156"/>
      <c r="D61" s="155"/>
      <c r="E61" s="161"/>
      <c r="F61" s="162"/>
      <c r="G61" s="162"/>
      <c r="H61" s="158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60"/>
      <c r="AB61" s="154"/>
      <c r="AC61" s="155"/>
      <c r="AD61" s="154"/>
      <c r="AE61" s="155"/>
      <c r="AF61" s="154"/>
      <c r="AG61" s="155"/>
      <c r="AH61" s="5"/>
    </row>
    <row r="62" spans="1:34" ht="12.75" customHeight="1" x14ac:dyDescent="0.25">
      <c r="A62" s="6"/>
      <c r="B62" s="154"/>
      <c r="C62" s="156"/>
      <c r="D62" s="155"/>
      <c r="E62" s="161"/>
      <c r="F62" s="162"/>
      <c r="G62" s="162"/>
      <c r="H62" s="158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60"/>
      <c r="AB62" s="154"/>
      <c r="AC62" s="155"/>
      <c r="AD62" s="154"/>
      <c r="AE62" s="155"/>
      <c r="AF62" s="154"/>
      <c r="AG62" s="155"/>
      <c r="AH62" s="5"/>
    </row>
    <row r="63" spans="1:34" ht="12.75" customHeight="1" x14ac:dyDescent="0.25">
      <c r="A63" s="7"/>
      <c r="B63" s="163" t="s">
        <v>12</v>
      </c>
      <c r="C63" s="164"/>
      <c r="D63" s="165"/>
      <c r="E63" s="166" t="s">
        <v>66</v>
      </c>
      <c r="F63" s="166"/>
      <c r="G63" s="166"/>
      <c r="H63" s="167" t="s">
        <v>13</v>
      </c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9"/>
      <c r="AB63" s="163" t="s">
        <v>14</v>
      </c>
      <c r="AC63" s="165"/>
      <c r="AD63" s="163" t="s">
        <v>15</v>
      </c>
      <c r="AE63" s="165"/>
      <c r="AF63" s="163" t="s">
        <v>16</v>
      </c>
      <c r="AG63" s="165"/>
      <c r="AH63" s="8"/>
    </row>
    <row r="64" spans="1:34" ht="12.75" customHeight="1" x14ac:dyDescent="0.25">
      <c r="A64" s="9"/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0"/>
      <c r="M64" s="10"/>
      <c r="N64" s="10"/>
      <c r="O64" s="10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2"/>
    </row>
    <row r="138" spans="4:20" ht="12.75" customHeight="1" x14ac:dyDescent="0.25"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</row>
    <row r="139" spans="4:20" ht="12.75" customHeight="1" x14ac:dyDescent="0.25"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</row>
    <row r="140" spans="4:20" ht="12.75" customHeight="1" x14ac:dyDescent="0.25"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</row>
    <row r="141" spans="4:20" ht="12.75" customHeight="1" x14ac:dyDescent="0.25"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</row>
    <row r="142" spans="4:20" ht="12.75" customHeight="1" x14ac:dyDescent="0.25"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</row>
  </sheetData>
  <customSheetViews>
    <customSheetView guid="{139CDC34-A2AE-4FB8-A6BF-3FCAEDE2A712}" showPageBreaks="1" fitToPage="1" view="pageBreakPreview">
      <selection activeCell="Z19" sqref="Z19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1"/>
      <headerFooter alignWithMargins="0">
        <oddFooter>&amp;R&amp;P de &amp;N</oddFooter>
      </headerFooter>
    </customSheetView>
    <customSheetView guid="{EC1863A0-3B45-43E6-81CD-D9608D52C52A}" scale="110" showPageBreaks="1" fitToPage="1" view="pageBreakPreview">
      <selection activeCell="H10" sqref="H10:AA12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2"/>
      <headerFooter alignWithMargins="0">
        <oddFooter>&amp;R&amp;P de &amp;N</oddFooter>
      </headerFooter>
    </customSheetView>
    <customSheetView guid="{0CCF26D2-015A-48BB-A932-E67ED632CE05}" scale="110" showPageBreaks="1" fitToPage="1" view="pageBreakPreview">
      <selection activeCell="H10" sqref="H10:AA12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3"/>
      <headerFooter alignWithMargins="0">
        <oddFooter>&amp;R&amp;P de &amp;N</oddFooter>
      </headerFooter>
    </customSheetView>
  </customSheetViews>
  <mergeCells count="56">
    <mergeCell ref="AF57:AG57"/>
    <mergeCell ref="H1:AA2"/>
    <mergeCell ref="H4:V4"/>
    <mergeCell ref="W4:AA4"/>
    <mergeCell ref="AB57:AC57"/>
    <mergeCell ref="H57:AA57"/>
    <mergeCell ref="C16:AH17"/>
    <mergeCell ref="B57:D57"/>
    <mergeCell ref="AD57:AE57"/>
    <mergeCell ref="W6:AA6"/>
    <mergeCell ref="H8:V8"/>
    <mergeCell ref="W8:Y8"/>
    <mergeCell ref="Z8:AA8"/>
    <mergeCell ref="AB1:AH1"/>
    <mergeCell ref="A1:G13"/>
    <mergeCell ref="H6:L6"/>
    <mergeCell ref="M6:Q6"/>
    <mergeCell ref="R6:V6"/>
    <mergeCell ref="AD59:AE59"/>
    <mergeCell ref="H10:AA13"/>
    <mergeCell ref="E57:G57"/>
    <mergeCell ref="AF59:AG59"/>
    <mergeCell ref="AB58:AC58"/>
    <mergeCell ref="AB59:AC59"/>
    <mergeCell ref="B58:D58"/>
    <mergeCell ref="AD58:AE58"/>
    <mergeCell ref="E58:G58"/>
    <mergeCell ref="H58:AA58"/>
    <mergeCell ref="E59:G59"/>
    <mergeCell ref="H59:AA59"/>
    <mergeCell ref="AF58:AG58"/>
    <mergeCell ref="B59:D59"/>
    <mergeCell ref="AF62:AG62"/>
    <mergeCell ref="B63:D63"/>
    <mergeCell ref="AD63:AE63"/>
    <mergeCell ref="AF63:AG63"/>
    <mergeCell ref="AB62:AC62"/>
    <mergeCell ref="AB63:AC63"/>
    <mergeCell ref="B62:D62"/>
    <mergeCell ref="AD62:AE62"/>
    <mergeCell ref="E62:G62"/>
    <mergeCell ref="H62:AA62"/>
    <mergeCell ref="E63:G63"/>
    <mergeCell ref="H63:AA63"/>
    <mergeCell ref="AF60:AG60"/>
    <mergeCell ref="B61:D61"/>
    <mergeCell ref="AD61:AE61"/>
    <mergeCell ref="AF61:AG61"/>
    <mergeCell ref="AB60:AC60"/>
    <mergeCell ref="AB61:AC61"/>
    <mergeCell ref="B60:D60"/>
    <mergeCell ref="AD60:AE60"/>
    <mergeCell ref="E60:G60"/>
    <mergeCell ref="H60:AA60"/>
    <mergeCell ref="E61:G61"/>
    <mergeCell ref="H61:AA61"/>
  </mergeCells>
  <pageMargins left="0.59055118110236227" right="0.39370078740157483" top="0.59055118110236227" bottom="0.19685039370078741" header="1.1417322834645669" footer="0.23622047244094491"/>
  <pageSetup paperSize="9" scale="94" fitToHeight="0" orientation="portrait" horizontalDpi="4294967293" verticalDpi="4294967293" r:id="rId4"/>
  <headerFooter alignWithMargins="0">
    <oddFooter>&amp;R&amp;P de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C208"/>
  <sheetViews>
    <sheetView showGridLines="0" tabSelected="1" view="pageBreakPreview" zoomScale="55" zoomScaleNormal="55" zoomScaleSheetLayoutView="55" workbookViewId="0">
      <selection activeCell="J17" sqref="A17:J18"/>
    </sheetView>
  </sheetViews>
  <sheetFormatPr defaultColWidth="6.7109375" defaultRowHeight="18" customHeight="1" outlineLevelRow="1" x14ac:dyDescent="0.25"/>
  <cols>
    <col min="1" max="1" width="17.140625" style="79" customWidth="1"/>
    <col min="2" max="2" width="47.7109375" style="79" customWidth="1"/>
    <col min="3" max="3" width="55.28515625" style="79" customWidth="1"/>
    <col min="4" max="4" width="17.140625" style="79" customWidth="1"/>
    <col min="5" max="5" width="16.7109375" style="91" customWidth="1"/>
    <col min="6" max="6" width="22.7109375" style="79" customWidth="1"/>
    <col min="7" max="7" width="18.7109375" style="79" customWidth="1"/>
    <col min="8" max="10" width="17.28515625" style="79" customWidth="1"/>
    <col min="11" max="11" width="20.7109375" style="79" customWidth="1"/>
    <col min="12" max="12" width="9.7109375" style="79" customWidth="1"/>
    <col min="13" max="13" width="20.140625" style="79" customWidth="1"/>
    <col min="14" max="14" width="23.140625" style="79" customWidth="1"/>
    <col min="15" max="29" width="6.7109375" style="79"/>
    <col min="30" max="30" width="10.5703125" style="79" customWidth="1"/>
    <col min="31" max="16384" width="6.7109375" style="79"/>
  </cols>
  <sheetData>
    <row r="1" spans="1:17" ht="15" customHeight="1" x14ac:dyDescent="0.25">
      <c r="A1" s="113"/>
      <c r="B1" s="208" t="str">
        <f>Capa!H1</f>
        <v>DIVISÃO DE INFRAESTRUTURA</v>
      </c>
      <c r="C1" s="209"/>
      <c r="D1" s="209"/>
      <c r="E1" s="209"/>
      <c r="F1" s="209"/>
      <c r="G1" s="209"/>
      <c r="H1" s="114"/>
      <c r="I1" s="115"/>
      <c r="J1" s="115"/>
      <c r="K1" s="115"/>
    </row>
    <row r="2" spans="1:17" ht="15" customHeight="1" x14ac:dyDescent="0.25">
      <c r="A2" s="116"/>
      <c r="B2" s="210"/>
      <c r="C2" s="211"/>
      <c r="D2" s="211"/>
      <c r="E2" s="211"/>
      <c r="F2" s="211"/>
      <c r="G2" s="211"/>
      <c r="H2" s="214" t="s">
        <v>0</v>
      </c>
      <c r="I2" s="215"/>
      <c r="J2" s="215"/>
      <c r="K2" s="215"/>
    </row>
    <row r="3" spans="1:17" ht="15" customHeight="1" x14ac:dyDescent="0.25">
      <c r="A3" s="116"/>
      <c r="B3" s="206" t="s">
        <v>1</v>
      </c>
      <c r="C3" s="207"/>
      <c r="D3" s="207"/>
      <c r="E3" s="207"/>
      <c r="F3" s="206" t="s">
        <v>17</v>
      </c>
      <c r="G3" s="207"/>
      <c r="H3" s="236" t="s">
        <v>75</v>
      </c>
      <c r="I3" s="237"/>
      <c r="J3" s="237"/>
      <c r="K3" s="238"/>
    </row>
    <row r="4" spans="1:17" ht="15" customHeight="1" x14ac:dyDescent="0.25">
      <c r="A4" s="116"/>
      <c r="B4" s="199" t="str">
        <f>Capa!H4</f>
        <v>REFORMA DO MUSEU  HISTÓRICO</v>
      </c>
      <c r="C4" s="200"/>
      <c r="D4" s="200"/>
      <c r="E4" s="200"/>
      <c r="F4" s="212" t="str">
        <f>Capa!W4</f>
        <v>DI-206-PB-CV-EC-0001-00</v>
      </c>
      <c r="G4" s="213"/>
      <c r="H4" s="239" t="str">
        <f>IF(Capa!AC3="","",Capa!AC3)</f>
        <v/>
      </c>
      <c r="I4" s="240"/>
      <c r="J4" s="240"/>
      <c r="K4" s="241" t="s">
        <v>3</v>
      </c>
    </row>
    <row r="5" spans="1:17" ht="15" customHeight="1" x14ac:dyDescent="0.25">
      <c r="A5" s="116"/>
      <c r="B5" s="119" t="str">
        <f>Capa!H5</f>
        <v>ELABORADO:</v>
      </c>
      <c r="C5" s="119" t="str">
        <f>Capa!M5</f>
        <v>VERIFICADO:</v>
      </c>
      <c r="D5" s="207"/>
      <c r="E5" s="207"/>
      <c r="F5" s="206" t="s">
        <v>74</v>
      </c>
      <c r="G5" s="207"/>
      <c r="H5" s="239" t="s">
        <v>245</v>
      </c>
      <c r="I5" s="240"/>
      <c r="J5" s="240"/>
      <c r="K5" s="241" t="s">
        <v>4</v>
      </c>
    </row>
    <row r="6" spans="1:17" ht="15" customHeight="1" x14ac:dyDescent="0.25">
      <c r="A6" s="116"/>
      <c r="B6" s="120" t="str">
        <f>Capa!H6</f>
        <v>AU-DI</v>
      </c>
      <c r="C6" s="120">
        <f>Capa!M6</f>
        <v>0</v>
      </c>
      <c r="D6" s="200"/>
      <c r="E6" s="200"/>
      <c r="F6" s="212">
        <f>Capa!W6</f>
        <v>0</v>
      </c>
      <c r="G6" s="213"/>
      <c r="H6" s="239" t="str">
        <f>IF(Capa!AC5="","",Capa!AC5)</f>
        <v/>
      </c>
      <c r="I6" s="240"/>
      <c r="J6" s="240"/>
      <c r="K6" s="241" t="s">
        <v>5</v>
      </c>
    </row>
    <row r="7" spans="1:17" ht="15" customHeight="1" x14ac:dyDescent="0.25">
      <c r="A7" s="116"/>
      <c r="B7" s="206" t="s">
        <v>7</v>
      </c>
      <c r="C7" s="207"/>
      <c r="D7" s="207"/>
      <c r="E7" s="207"/>
      <c r="F7" s="117" t="s">
        <v>8</v>
      </c>
      <c r="G7" s="132" t="s">
        <v>9</v>
      </c>
      <c r="H7" s="239"/>
      <c r="I7" s="240"/>
      <c r="J7" s="240"/>
      <c r="K7" s="241" t="s">
        <v>6</v>
      </c>
    </row>
    <row r="8" spans="1:17" ht="15" customHeight="1" x14ac:dyDescent="0.25">
      <c r="A8" s="116"/>
      <c r="B8" s="199" t="str">
        <f>Capa!H8</f>
        <v>ARQUITETURA E URBANISMO</v>
      </c>
      <c r="C8" s="200"/>
      <c r="D8" s="200"/>
      <c r="E8" s="200"/>
      <c r="F8" s="111" t="str">
        <f>Capa!W8</f>
        <v>19.10.2020</v>
      </c>
      <c r="G8" s="127">
        <f>Capa!Z8</f>
        <v>0</v>
      </c>
      <c r="H8" s="239" t="str">
        <f>IF(Capa!AC7="","",Capa!AC7)</f>
        <v/>
      </c>
      <c r="I8" s="240"/>
      <c r="J8" s="240"/>
      <c r="K8" s="241" t="s">
        <v>10</v>
      </c>
    </row>
    <row r="9" spans="1:17" ht="15" customHeight="1" x14ac:dyDescent="0.25">
      <c r="A9" s="116"/>
      <c r="B9" s="206" t="s">
        <v>11</v>
      </c>
      <c r="C9" s="207"/>
      <c r="D9" s="207"/>
      <c r="E9" s="207"/>
      <c r="F9" s="207"/>
      <c r="G9" s="207"/>
      <c r="H9" s="242" t="str">
        <f>IF(Capa!AC8="","",Capa!AC8)</f>
        <v/>
      </c>
      <c r="I9" s="240"/>
      <c r="J9" s="240"/>
      <c r="K9" s="243"/>
    </row>
    <row r="10" spans="1:17" ht="28.5" customHeight="1" x14ac:dyDescent="0.25">
      <c r="A10" s="116"/>
      <c r="B10" s="199" t="str">
        <f>Capa!H10</f>
        <v>REFORMA DO MUSEU  HISTÓRICO</v>
      </c>
      <c r="C10" s="200"/>
      <c r="D10" s="200"/>
      <c r="E10" s="200"/>
      <c r="F10" s="200"/>
      <c r="G10" s="200"/>
      <c r="H10" s="118"/>
      <c r="I10" s="118"/>
      <c r="J10" s="118"/>
      <c r="K10" s="244"/>
    </row>
    <row r="11" spans="1:17" s="80" customFormat="1" ht="50.25" customHeight="1" x14ac:dyDescent="0.25">
      <c r="A11" s="201" t="s">
        <v>64</v>
      </c>
      <c r="B11" s="203" t="s">
        <v>13</v>
      </c>
      <c r="C11" s="203"/>
      <c r="D11" s="201" t="s">
        <v>18</v>
      </c>
      <c r="E11" s="205" t="s">
        <v>19</v>
      </c>
      <c r="F11" s="229" t="s">
        <v>446</v>
      </c>
      <c r="G11" s="229" t="s">
        <v>447</v>
      </c>
      <c r="H11" s="229" t="s">
        <v>448</v>
      </c>
      <c r="I11" s="231" t="s">
        <v>449</v>
      </c>
      <c r="J11" s="229" t="s">
        <v>450</v>
      </c>
      <c r="K11" s="229" t="s">
        <v>451</v>
      </c>
    </row>
    <row r="12" spans="1:17" s="80" customFormat="1" ht="15.75" customHeight="1" x14ac:dyDescent="0.25">
      <c r="A12" s="202"/>
      <c r="B12" s="204"/>
      <c r="C12" s="204"/>
      <c r="D12" s="202"/>
      <c r="E12" s="205"/>
      <c r="F12" s="230"/>
      <c r="G12" s="230"/>
      <c r="H12" s="230"/>
      <c r="I12" s="232"/>
      <c r="J12" s="230"/>
      <c r="K12" s="230"/>
    </row>
    <row r="13" spans="1:17" s="81" customFormat="1" ht="18" customHeight="1" x14ac:dyDescent="0.25">
      <c r="A13" s="109" t="s">
        <v>76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M13" s="80"/>
      <c r="N13" s="80"/>
      <c r="O13" s="80"/>
      <c r="P13" s="80"/>
      <c r="Q13" s="80"/>
    </row>
    <row r="14" spans="1:17" s="81" customFormat="1" ht="18" customHeight="1" x14ac:dyDescent="0.25">
      <c r="A14" s="82" t="s">
        <v>65</v>
      </c>
      <c r="B14" s="197" t="s">
        <v>87</v>
      </c>
      <c r="C14" s="198"/>
      <c r="D14" s="130"/>
      <c r="E14" s="128"/>
      <c r="F14" s="129"/>
      <c r="G14" s="125"/>
      <c r="H14" s="125"/>
      <c r="I14" s="125"/>
      <c r="J14" s="233">
        <f>SUM(J16:J21)</f>
        <v>0</v>
      </c>
      <c r="K14" s="110"/>
      <c r="M14" s="80"/>
      <c r="N14" s="80"/>
      <c r="O14" s="80"/>
      <c r="P14" s="80"/>
      <c r="Q14" s="80"/>
    </row>
    <row r="15" spans="1:17" s="81" customFormat="1" ht="18" customHeight="1" outlineLevel="1" x14ac:dyDescent="0.25">
      <c r="A15" s="136"/>
      <c r="B15" s="191"/>
      <c r="C15" s="192"/>
      <c r="D15" s="149"/>
      <c r="E15" s="137"/>
      <c r="F15" s="147"/>
      <c r="G15" s="141"/>
      <c r="H15" s="141"/>
      <c r="I15" s="152"/>
      <c r="J15" s="152"/>
      <c r="K15" s="148"/>
      <c r="L15" s="83"/>
      <c r="M15" s="80"/>
      <c r="N15" s="80"/>
      <c r="O15" s="80"/>
      <c r="P15" s="80"/>
      <c r="Q15" s="80"/>
    </row>
    <row r="16" spans="1:17" s="81" customFormat="1" ht="58.5" customHeight="1" outlineLevel="1" x14ac:dyDescent="0.25">
      <c r="A16" s="136" t="s">
        <v>255</v>
      </c>
      <c r="B16" s="191" t="s">
        <v>85</v>
      </c>
      <c r="C16" s="192"/>
      <c r="D16" s="150" t="s">
        <v>86</v>
      </c>
      <c r="E16" s="137">
        <v>1</v>
      </c>
      <c r="F16" s="147"/>
      <c r="G16" s="141"/>
      <c r="H16" s="141">
        <f>F16*E16</f>
        <v>0</v>
      </c>
      <c r="I16" s="152">
        <f>G16*E16</f>
        <v>0</v>
      </c>
      <c r="J16" s="152">
        <f>H16+I16</f>
        <v>0</v>
      </c>
      <c r="K16" s="137" t="e">
        <f>(J16/J207)*100</f>
        <v>#DIV/0!</v>
      </c>
      <c r="L16" s="83"/>
      <c r="M16" s="80"/>
      <c r="N16" s="80"/>
      <c r="O16" s="80"/>
      <c r="P16" s="80"/>
      <c r="Q16" s="80"/>
    </row>
    <row r="17" spans="1:17" s="81" customFormat="1" ht="58.5" customHeight="1" outlineLevel="1" x14ac:dyDescent="0.25">
      <c r="A17" s="136" t="s">
        <v>256</v>
      </c>
      <c r="B17" s="191" t="s">
        <v>403</v>
      </c>
      <c r="C17" s="192"/>
      <c r="D17" s="150" t="s">
        <v>86</v>
      </c>
      <c r="E17" s="137">
        <v>1</v>
      </c>
      <c r="F17" s="147"/>
      <c r="G17" s="141"/>
      <c r="H17" s="152">
        <f t="shared" ref="H17:H79" si="0">F17*E17</f>
        <v>0</v>
      </c>
      <c r="I17" s="152">
        <f t="shared" ref="I17:I79" si="1">G17*E17</f>
        <v>0</v>
      </c>
      <c r="J17" s="152">
        <f t="shared" ref="J17:J79" si="2">H17+I17</f>
        <v>0</v>
      </c>
      <c r="K17" s="137" t="e">
        <f>(J17/$J207)*100</f>
        <v>#DIV/0!</v>
      </c>
      <c r="L17" s="83"/>
      <c r="M17" s="80"/>
      <c r="N17" s="80"/>
      <c r="O17" s="80"/>
      <c r="P17" s="80"/>
      <c r="Q17" s="80"/>
    </row>
    <row r="18" spans="1:17" s="81" customFormat="1" ht="58.5" customHeight="1" outlineLevel="1" x14ac:dyDescent="0.25">
      <c r="A18" s="136" t="s">
        <v>257</v>
      </c>
      <c r="B18" s="191" t="s">
        <v>404</v>
      </c>
      <c r="C18" s="192"/>
      <c r="D18" s="150" t="s">
        <v>86</v>
      </c>
      <c r="E18" s="137">
        <v>1</v>
      </c>
      <c r="F18" s="147"/>
      <c r="G18" s="141"/>
      <c r="H18" s="152">
        <f t="shared" si="0"/>
        <v>0</v>
      </c>
      <c r="I18" s="152">
        <f t="shared" si="1"/>
        <v>0</v>
      </c>
      <c r="J18" s="152">
        <f t="shared" si="2"/>
        <v>0</v>
      </c>
      <c r="K18" s="137" t="e">
        <f>(J18/J207)*100</f>
        <v>#DIV/0!</v>
      </c>
      <c r="L18" s="83"/>
      <c r="M18" s="80"/>
      <c r="N18" s="80"/>
      <c r="O18" s="80"/>
      <c r="P18" s="80"/>
      <c r="Q18" s="80"/>
    </row>
    <row r="19" spans="1:17" s="81" customFormat="1" ht="58.5" customHeight="1" outlineLevel="1" x14ac:dyDescent="0.25">
      <c r="A19" s="136" t="s">
        <v>258</v>
      </c>
      <c r="B19" s="191" t="s">
        <v>405</v>
      </c>
      <c r="C19" s="192"/>
      <c r="D19" s="150" t="s">
        <v>86</v>
      </c>
      <c r="E19" s="137">
        <v>1</v>
      </c>
      <c r="F19" s="147"/>
      <c r="G19" s="141"/>
      <c r="H19" s="152">
        <f t="shared" si="0"/>
        <v>0</v>
      </c>
      <c r="I19" s="152">
        <f t="shared" si="1"/>
        <v>0</v>
      </c>
      <c r="J19" s="152">
        <f t="shared" si="2"/>
        <v>0</v>
      </c>
      <c r="K19" s="137" t="e">
        <f>(J19/J207)*100</f>
        <v>#DIV/0!</v>
      </c>
      <c r="L19" s="83"/>
      <c r="M19" s="80"/>
      <c r="N19" s="80"/>
      <c r="O19" s="80"/>
      <c r="P19" s="80"/>
      <c r="Q19" s="80"/>
    </row>
    <row r="20" spans="1:17" s="81" customFormat="1" ht="58.5" customHeight="1" outlineLevel="1" x14ac:dyDescent="0.25">
      <c r="A20" s="136" t="s">
        <v>394</v>
      </c>
      <c r="B20" s="191" t="s">
        <v>406</v>
      </c>
      <c r="C20" s="192"/>
      <c r="D20" s="150" t="s">
        <v>86</v>
      </c>
      <c r="E20" s="137">
        <v>1</v>
      </c>
      <c r="F20" s="147"/>
      <c r="G20" s="146"/>
      <c r="H20" s="152">
        <f t="shared" si="0"/>
        <v>0</v>
      </c>
      <c r="I20" s="152">
        <f t="shared" si="1"/>
        <v>0</v>
      </c>
      <c r="J20" s="152">
        <f t="shared" si="2"/>
        <v>0</v>
      </c>
      <c r="K20" s="137" t="e">
        <f>(J20/J207)*100</f>
        <v>#DIV/0!</v>
      </c>
      <c r="L20" s="83"/>
      <c r="M20" s="80"/>
      <c r="N20" s="80"/>
      <c r="O20" s="80"/>
      <c r="P20" s="80"/>
      <c r="Q20" s="80"/>
    </row>
    <row r="21" spans="1:17" s="81" customFormat="1" ht="58.5" customHeight="1" outlineLevel="1" x14ac:dyDescent="0.25">
      <c r="A21" s="136" t="s">
        <v>395</v>
      </c>
      <c r="B21" s="191" t="s">
        <v>396</v>
      </c>
      <c r="C21" s="192"/>
      <c r="D21" s="150" t="s">
        <v>86</v>
      </c>
      <c r="E21" s="137">
        <v>1</v>
      </c>
      <c r="F21" s="147"/>
      <c r="G21" s="146"/>
      <c r="H21" s="152">
        <f t="shared" si="0"/>
        <v>0</v>
      </c>
      <c r="I21" s="152">
        <f t="shared" si="1"/>
        <v>0</v>
      </c>
      <c r="J21" s="152">
        <f t="shared" si="2"/>
        <v>0</v>
      </c>
      <c r="K21" s="137" t="e">
        <f>(J21/J207)*100</f>
        <v>#DIV/0!</v>
      </c>
      <c r="L21" s="83"/>
      <c r="M21" s="80"/>
      <c r="N21" s="80"/>
      <c r="O21" s="80"/>
      <c r="P21" s="80"/>
      <c r="Q21" s="80"/>
    </row>
    <row r="22" spans="1:17" s="81" customFormat="1" ht="18" customHeight="1" x14ac:dyDescent="0.25">
      <c r="A22" s="82" t="s">
        <v>83</v>
      </c>
      <c r="B22" s="197" t="s">
        <v>407</v>
      </c>
      <c r="C22" s="198"/>
      <c r="D22" s="130"/>
      <c r="E22" s="144"/>
      <c r="F22" s="145"/>
      <c r="G22" s="125"/>
      <c r="H22" s="125"/>
      <c r="I22" s="125"/>
      <c r="J22" s="125">
        <f>SUM(J24:J40)</f>
        <v>0</v>
      </c>
      <c r="K22" s="125"/>
      <c r="M22" s="80"/>
      <c r="N22" s="80"/>
      <c r="O22" s="80"/>
      <c r="P22" s="80"/>
      <c r="Q22" s="80"/>
    </row>
    <row r="23" spans="1:17" s="81" customFormat="1" ht="18" customHeight="1" outlineLevel="1" x14ac:dyDescent="0.25">
      <c r="A23" s="136"/>
      <c r="B23" s="216"/>
      <c r="C23" s="217"/>
      <c r="D23" s="138"/>
      <c r="E23" s="137"/>
      <c r="F23" s="133"/>
      <c r="G23" s="121"/>
      <c r="H23" s="152"/>
      <c r="I23" s="152"/>
      <c r="J23" s="152"/>
      <c r="K23" s="137"/>
      <c r="L23" s="83"/>
      <c r="M23" s="80"/>
      <c r="N23" s="80"/>
      <c r="O23" s="80"/>
      <c r="P23" s="80"/>
      <c r="Q23" s="80"/>
    </row>
    <row r="24" spans="1:17" s="81" customFormat="1" ht="51" customHeight="1" outlineLevel="1" x14ac:dyDescent="0.25">
      <c r="A24" s="136" t="s">
        <v>259</v>
      </c>
      <c r="B24" s="191" t="s">
        <v>88</v>
      </c>
      <c r="C24" s="192"/>
      <c r="D24" s="138" t="s">
        <v>91</v>
      </c>
      <c r="E24" s="137">
        <v>2</v>
      </c>
      <c r="F24" s="133"/>
      <c r="G24" s="142"/>
      <c r="H24" s="152">
        <f t="shared" si="0"/>
        <v>0</v>
      </c>
      <c r="I24" s="152">
        <f t="shared" si="1"/>
        <v>0</v>
      </c>
      <c r="J24" s="152">
        <f t="shared" si="2"/>
        <v>0</v>
      </c>
      <c r="K24" s="137" t="e">
        <f>(J24/J207)*100</f>
        <v>#DIV/0!</v>
      </c>
      <c r="L24" s="83"/>
      <c r="M24" s="80"/>
      <c r="N24" s="80"/>
      <c r="O24" s="80"/>
      <c r="P24" s="80"/>
      <c r="Q24" s="80"/>
    </row>
    <row r="25" spans="1:17" s="81" customFormat="1" ht="51" customHeight="1" outlineLevel="1" x14ac:dyDescent="0.25">
      <c r="A25" s="136" t="s">
        <v>260</v>
      </c>
      <c r="B25" s="218" t="s">
        <v>433</v>
      </c>
      <c r="C25" s="219"/>
      <c r="D25" s="138" t="s">
        <v>436</v>
      </c>
      <c r="E25" s="137">
        <v>3</v>
      </c>
      <c r="F25" s="133"/>
      <c r="G25" s="142"/>
      <c r="H25" s="152">
        <f t="shared" si="0"/>
        <v>0</v>
      </c>
      <c r="I25" s="152">
        <f t="shared" si="1"/>
        <v>0</v>
      </c>
      <c r="J25" s="152">
        <f t="shared" si="2"/>
        <v>0</v>
      </c>
      <c r="K25" s="137" t="e">
        <f>(J25/J207)*100</f>
        <v>#DIV/0!</v>
      </c>
      <c r="L25" s="83"/>
      <c r="M25" s="80"/>
      <c r="N25" s="80"/>
      <c r="O25" s="80"/>
      <c r="P25" s="80"/>
      <c r="Q25" s="80"/>
    </row>
    <row r="26" spans="1:17" s="81" customFormat="1" ht="51" customHeight="1" outlineLevel="1" x14ac:dyDescent="0.25">
      <c r="A26" s="136" t="s">
        <v>261</v>
      </c>
      <c r="B26" s="218" t="s">
        <v>434</v>
      </c>
      <c r="C26" s="219"/>
      <c r="D26" s="138" t="s">
        <v>436</v>
      </c>
      <c r="E26" s="137">
        <v>3</v>
      </c>
      <c r="F26" s="133"/>
      <c r="G26" s="151"/>
      <c r="H26" s="152">
        <f t="shared" si="0"/>
        <v>0</v>
      </c>
      <c r="I26" s="152">
        <f t="shared" si="1"/>
        <v>0</v>
      </c>
      <c r="J26" s="152">
        <f t="shared" si="2"/>
        <v>0</v>
      </c>
      <c r="K26" s="137" t="e">
        <f>(J26/J207)*100</f>
        <v>#DIV/0!</v>
      </c>
      <c r="L26" s="83"/>
      <c r="M26" s="80"/>
      <c r="N26" s="80"/>
      <c r="O26" s="80"/>
      <c r="P26" s="80"/>
      <c r="Q26" s="80"/>
    </row>
    <row r="27" spans="1:17" s="81" customFormat="1" ht="51" customHeight="1" outlineLevel="1" x14ac:dyDescent="0.25">
      <c r="A27" s="136" t="s">
        <v>262</v>
      </c>
      <c r="B27" s="191" t="s">
        <v>435</v>
      </c>
      <c r="C27" s="192"/>
      <c r="D27" s="138" t="s">
        <v>436</v>
      </c>
      <c r="E27" s="137">
        <v>3</v>
      </c>
      <c r="F27" s="133"/>
      <c r="G27" s="151"/>
      <c r="H27" s="152">
        <f t="shared" si="0"/>
        <v>0</v>
      </c>
      <c r="I27" s="152">
        <f t="shared" si="1"/>
        <v>0</v>
      </c>
      <c r="J27" s="152">
        <f t="shared" si="2"/>
        <v>0</v>
      </c>
      <c r="K27" s="137" t="e">
        <f>(J27/J207)*100</f>
        <v>#DIV/0!</v>
      </c>
      <c r="L27" s="83"/>
      <c r="M27" s="80"/>
      <c r="N27" s="80"/>
      <c r="O27" s="80"/>
      <c r="P27" s="80"/>
      <c r="Q27" s="80"/>
    </row>
    <row r="28" spans="1:17" s="81" customFormat="1" ht="51" customHeight="1" outlineLevel="1" x14ac:dyDescent="0.25">
      <c r="A28" s="136" t="s">
        <v>263</v>
      </c>
      <c r="B28" s="191" t="s">
        <v>438</v>
      </c>
      <c r="C28" s="192"/>
      <c r="D28" s="138" t="s">
        <v>439</v>
      </c>
      <c r="E28" s="137">
        <v>16</v>
      </c>
      <c r="F28" s="133"/>
      <c r="G28" s="151"/>
      <c r="H28" s="152">
        <f t="shared" si="0"/>
        <v>0</v>
      </c>
      <c r="I28" s="152">
        <f t="shared" si="1"/>
        <v>0</v>
      </c>
      <c r="J28" s="152">
        <f t="shared" si="2"/>
        <v>0</v>
      </c>
      <c r="K28" s="137" t="e">
        <f>(J28/J207)*100</f>
        <v>#DIV/0!</v>
      </c>
      <c r="L28" s="83"/>
      <c r="M28" s="80"/>
      <c r="N28" s="80"/>
      <c r="O28" s="80"/>
      <c r="P28" s="80"/>
      <c r="Q28" s="80"/>
    </row>
    <row r="29" spans="1:17" s="81" customFormat="1" ht="51" customHeight="1" outlineLevel="1" x14ac:dyDescent="0.25">
      <c r="A29" s="136" t="s">
        <v>264</v>
      </c>
      <c r="B29" s="191" t="s">
        <v>437</v>
      </c>
      <c r="C29" s="192"/>
      <c r="D29" s="138" t="s">
        <v>436</v>
      </c>
      <c r="E29" s="137">
        <v>3</v>
      </c>
      <c r="F29" s="133"/>
      <c r="G29" s="151"/>
      <c r="H29" s="152">
        <f t="shared" si="0"/>
        <v>0</v>
      </c>
      <c r="I29" s="152">
        <f t="shared" si="1"/>
        <v>0</v>
      </c>
      <c r="J29" s="152">
        <f t="shared" si="2"/>
        <v>0</v>
      </c>
      <c r="K29" s="137" t="e">
        <f>(J29/J207)*100</f>
        <v>#DIV/0!</v>
      </c>
      <c r="L29" s="83"/>
      <c r="M29" s="80"/>
      <c r="N29" s="80"/>
      <c r="O29" s="80"/>
      <c r="P29" s="80"/>
      <c r="Q29" s="80"/>
    </row>
    <row r="30" spans="1:17" s="81" customFormat="1" ht="51" customHeight="1" outlineLevel="1" x14ac:dyDescent="0.25">
      <c r="A30" s="136" t="s">
        <v>265</v>
      </c>
      <c r="B30" s="191" t="s">
        <v>89</v>
      </c>
      <c r="C30" s="192"/>
      <c r="D30" s="138" t="s">
        <v>92</v>
      </c>
      <c r="E30" s="137">
        <v>165</v>
      </c>
      <c r="F30" s="133"/>
      <c r="G30" s="142"/>
      <c r="H30" s="152">
        <f t="shared" si="0"/>
        <v>0</v>
      </c>
      <c r="I30" s="152">
        <f t="shared" si="1"/>
        <v>0</v>
      </c>
      <c r="J30" s="152">
        <f t="shared" si="2"/>
        <v>0</v>
      </c>
      <c r="K30" s="137" t="e">
        <f>(J30/J207)*100</f>
        <v>#DIV/0!</v>
      </c>
      <c r="L30" s="83"/>
      <c r="M30" s="80"/>
      <c r="N30" s="80"/>
      <c r="O30" s="80"/>
      <c r="P30" s="80"/>
      <c r="Q30" s="80"/>
    </row>
    <row r="31" spans="1:17" s="81" customFormat="1" ht="51" customHeight="1" outlineLevel="1" x14ac:dyDescent="0.25">
      <c r="A31" s="136" t="s">
        <v>266</v>
      </c>
      <c r="B31" s="191" t="s">
        <v>90</v>
      </c>
      <c r="C31" s="192"/>
      <c r="D31" s="138" t="s">
        <v>92</v>
      </c>
      <c r="E31" s="137">
        <v>2</v>
      </c>
      <c r="F31" s="133"/>
      <c r="G31" s="142"/>
      <c r="H31" s="152">
        <f t="shared" si="0"/>
        <v>0</v>
      </c>
      <c r="I31" s="152">
        <f t="shared" si="1"/>
        <v>0</v>
      </c>
      <c r="J31" s="152">
        <f t="shared" si="2"/>
        <v>0</v>
      </c>
      <c r="K31" s="137" t="e">
        <f>(J31/J207)*100</f>
        <v>#DIV/0!</v>
      </c>
      <c r="L31" s="83"/>
      <c r="M31" s="80"/>
      <c r="N31" s="80"/>
      <c r="O31" s="80"/>
      <c r="P31" s="80"/>
      <c r="Q31" s="80"/>
    </row>
    <row r="32" spans="1:17" s="81" customFormat="1" ht="51" customHeight="1" outlineLevel="1" x14ac:dyDescent="0.25">
      <c r="A32" s="136" t="s">
        <v>267</v>
      </c>
      <c r="B32" s="191" t="s">
        <v>247</v>
      </c>
      <c r="C32" s="192"/>
      <c r="D32" s="150" t="s">
        <v>86</v>
      </c>
      <c r="E32" s="137">
        <v>1</v>
      </c>
      <c r="F32" s="133"/>
      <c r="G32" s="143"/>
      <c r="H32" s="152">
        <f t="shared" si="0"/>
        <v>0</v>
      </c>
      <c r="I32" s="152">
        <f t="shared" si="1"/>
        <v>0</v>
      </c>
      <c r="J32" s="152">
        <f t="shared" si="2"/>
        <v>0</v>
      </c>
      <c r="K32" s="137" t="e">
        <f>(J32/J207)*100</f>
        <v>#DIV/0!</v>
      </c>
      <c r="L32" s="83"/>
      <c r="M32" s="80"/>
      <c r="N32" s="80"/>
      <c r="O32" s="80"/>
      <c r="P32" s="80"/>
      <c r="Q32" s="80"/>
    </row>
    <row r="33" spans="1:17" s="81" customFormat="1" ht="51" customHeight="1" outlineLevel="1" x14ac:dyDescent="0.25">
      <c r="A33" s="136" t="s">
        <v>268</v>
      </c>
      <c r="B33" s="191" t="s">
        <v>248</v>
      </c>
      <c r="C33" s="192"/>
      <c r="D33" s="150" t="s">
        <v>86</v>
      </c>
      <c r="E33" s="137">
        <v>1</v>
      </c>
      <c r="F33" s="133"/>
      <c r="G33" s="143"/>
      <c r="H33" s="152">
        <f t="shared" si="0"/>
        <v>0</v>
      </c>
      <c r="I33" s="152">
        <f t="shared" si="1"/>
        <v>0</v>
      </c>
      <c r="J33" s="152">
        <f t="shared" si="2"/>
        <v>0</v>
      </c>
      <c r="K33" s="137" t="e">
        <f>(J33/J207)*100</f>
        <v>#DIV/0!</v>
      </c>
      <c r="L33" s="83"/>
      <c r="M33" s="80"/>
      <c r="N33" s="80"/>
      <c r="O33" s="80"/>
      <c r="P33" s="80"/>
      <c r="Q33" s="80"/>
    </row>
    <row r="34" spans="1:17" s="81" customFormat="1" ht="51" customHeight="1" outlineLevel="1" x14ac:dyDescent="0.25">
      <c r="A34" s="136" t="s">
        <v>269</v>
      </c>
      <c r="B34" s="191" t="s">
        <v>249</v>
      </c>
      <c r="C34" s="192"/>
      <c r="D34" s="150" t="s">
        <v>86</v>
      </c>
      <c r="E34" s="137">
        <v>1</v>
      </c>
      <c r="F34" s="133"/>
      <c r="G34" s="143"/>
      <c r="H34" s="152">
        <f t="shared" si="0"/>
        <v>0</v>
      </c>
      <c r="I34" s="152">
        <f t="shared" si="1"/>
        <v>0</v>
      </c>
      <c r="J34" s="152">
        <f t="shared" si="2"/>
        <v>0</v>
      </c>
      <c r="K34" s="137" t="e">
        <f>(J34/J207)*100</f>
        <v>#DIV/0!</v>
      </c>
      <c r="L34" s="83"/>
      <c r="M34" s="80"/>
      <c r="N34" s="80"/>
      <c r="O34" s="80"/>
      <c r="P34" s="80"/>
      <c r="Q34" s="80"/>
    </row>
    <row r="35" spans="1:17" s="81" customFormat="1" ht="51" customHeight="1" outlineLevel="1" x14ac:dyDescent="0.25">
      <c r="A35" s="136" t="s">
        <v>270</v>
      </c>
      <c r="B35" s="191" t="s">
        <v>250</v>
      </c>
      <c r="C35" s="192"/>
      <c r="D35" s="150" t="s">
        <v>86</v>
      </c>
      <c r="E35" s="137">
        <v>1</v>
      </c>
      <c r="F35" s="133"/>
      <c r="G35" s="143"/>
      <c r="H35" s="152">
        <f t="shared" si="0"/>
        <v>0</v>
      </c>
      <c r="I35" s="152">
        <f t="shared" si="1"/>
        <v>0</v>
      </c>
      <c r="J35" s="152">
        <f t="shared" si="2"/>
        <v>0</v>
      </c>
      <c r="K35" s="137" t="e">
        <f>(J35/J207)*100</f>
        <v>#DIV/0!</v>
      </c>
      <c r="L35" s="83"/>
      <c r="M35" s="80"/>
      <c r="N35" s="80"/>
      <c r="O35" s="80"/>
      <c r="P35" s="80"/>
      <c r="Q35" s="80"/>
    </row>
    <row r="36" spans="1:17" s="81" customFormat="1" ht="51" customHeight="1" outlineLevel="1" x14ac:dyDescent="0.25">
      <c r="A36" s="136" t="s">
        <v>441</v>
      </c>
      <c r="B36" s="191" t="s">
        <v>251</v>
      </c>
      <c r="C36" s="192"/>
      <c r="D36" s="138" t="s">
        <v>144</v>
      </c>
      <c r="E36" s="137">
        <v>1.5</v>
      </c>
      <c r="F36" s="133"/>
      <c r="G36" s="142"/>
      <c r="H36" s="152">
        <f t="shared" si="0"/>
        <v>0</v>
      </c>
      <c r="I36" s="152">
        <f t="shared" si="1"/>
        <v>0</v>
      </c>
      <c r="J36" s="152">
        <f t="shared" si="2"/>
        <v>0</v>
      </c>
      <c r="K36" s="137" t="e">
        <f>(J36/J207)*100</f>
        <v>#DIV/0!</v>
      </c>
      <c r="L36" s="83"/>
      <c r="M36" s="80"/>
      <c r="N36" s="80"/>
      <c r="O36" s="80"/>
      <c r="P36" s="80"/>
      <c r="Q36" s="80"/>
    </row>
    <row r="37" spans="1:17" s="81" customFormat="1" ht="51" customHeight="1" outlineLevel="1" x14ac:dyDescent="0.25">
      <c r="A37" s="136" t="s">
        <v>442</v>
      </c>
      <c r="B37" s="191" t="s">
        <v>252</v>
      </c>
      <c r="C37" s="192"/>
      <c r="D37" s="138" t="s">
        <v>120</v>
      </c>
      <c r="E37" s="137">
        <v>1</v>
      </c>
      <c r="F37" s="133"/>
      <c r="G37" s="142"/>
      <c r="H37" s="152">
        <f t="shared" si="0"/>
        <v>0</v>
      </c>
      <c r="I37" s="152">
        <f t="shared" si="1"/>
        <v>0</v>
      </c>
      <c r="J37" s="152">
        <f t="shared" si="2"/>
        <v>0</v>
      </c>
      <c r="K37" s="137" t="e">
        <f>(J37/J207)*100</f>
        <v>#DIV/0!</v>
      </c>
      <c r="L37" s="83"/>
      <c r="M37" s="80"/>
      <c r="N37" s="80"/>
      <c r="O37" s="80"/>
      <c r="P37" s="80"/>
      <c r="Q37" s="80"/>
    </row>
    <row r="38" spans="1:17" s="81" customFormat="1" ht="51" customHeight="1" outlineLevel="1" x14ac:dyDescent="0.25">
      <c r="A38" s="136" t="s">
        <v>443</v>
      </c>
      <c r="B38" s="191" t="s">
        <v>253</v>
      </c>
      <c r="C38" s="192"/>
      <c r="D38" s="138" t="s">
        <v>120</v>
      </c>
      <c r="E38" s="137">
        <v>40</v>
      </c>
      <c r="F38" s="133"/>
      <c r="G38" s="121"/>
      <c r="H38" s="152">
        <f t="shared" si="0"/>
        <v>0</v>
      </c>
      <c r="I38" s="152">
        <f t="shared" si="1"/>
        <v>0</v>
      </c>
      <c r="J38" s="152">
        <f t="shared" si="2"/>
        <v>0</v>
      </c>
      <c r="K38" s="137" t="e">
        <f>(J38/J207)*100</f>
        <v>#DIV/0!</v>
      </c>
      <c r="L38" s="83"/>
      <c r="M38" s="80"/>
      <c r="N38" s="80"/>
      <c r="O38" s="80"/>
      <c r="P38" s="80"/>
      <c r="Q38" s="80"/>
    </row>
    <row r="39" spans="1:17" s="81" customFormat="1" ht="51" customHeight="1" outlineLevel="1" x14ac:dyDescent="0.25">
      <c r="A39" s="136" t="s">
        <v>444</v>
      </c>
      <c r="B39" s="191" t="s">
        <v>254</v>
      </c>
      <c r="C39" s="192"/>
      <c r="D39" s="139" t="s">
        <v>110</v>
      </c>
      <c r="E39" s="137">
        <v>300</v>
      </c>
      <c r="F39" s="133"/>
      <c r="G39" s="121"/>
      <c r="H39" s="152">
        <f t="shared" si="0"/>
        <v>0</v>
      </c>
      <c r="I39" s="152">
        <f t="shared" si="1"/>
        <v>0</v>
      </c>
      <c r="J39" s="152">
        <f t="shared" si="2"/>
        <v>0</v>
      </c>
      <c r="K39" s="137" t="e">
        <f>(J39/J207)*100</f>
        <v>#DIV/0!</v>
      </c>
      <c r="L39" s="83"/>
      <c r="M39" s="80"/>
      <c r="N39" s="80"/>
      <c r="O39" s="80"/>
      <c r="P39" s="80"/>
      <c r="Q39" s="80"/>
    </row>
    <row r="40" spans="1:17" s="81" customFormat="1" ht="51" customHeight="1" outlineLevel="1" x14ac:dyDescent="0.25">
      <c r="A40" s="136" t="s">
        <v>445</v>
      </c>
      <c r="B40" s="191" t="s">
        <v>440</v>
      </c>
      <c r="C40" s="192"/>
      <c r="D40" s="140" t="s">
        <v>110</v>
      </c>
      <c r="E40" s="137">
        <v>100</v>
      </c>
      <c r="F40" s="133"/>
      <c r="G40" s="121"/>
      <c r="H40" s="152">
        <f t="shared" si="0"/>
        <v>0</v>
      </c>
      <c r="I40" s="152">
        <f t="shared" si="1"/>
        <v>0</v>
      </c>
      <c r="J40" s="152">
        <f t="shared" si="2"/>
        <v>0</v>
      </c>
      <c r="K40" s="137" t="e">
        <f>(J40/J207)*100</f>
        <v>#DIV/0!</v>
      </c>
      <c r="L40" s="83"/>
      <c r="M40" s="80"/>
      <c r="N40" s="80"/>
      <c r="O40" s="80"/>
      <c r="P40" s="80"/>
      <c r="Q40" s="80"/>
    </row>
    <row r="41" spans="1:17" s="81" customFormat="1" ht="18" customHeight="1" x14ac:dyDescent="0.25">
      <c r="A41" s="85" t="s">
        <v>84</v>
      </c>
      <c r="B41" s="197" t="s">
        <v>93</v>
      </c>
      <c r="C41" s="198"/>
      <c r="D41" s="123"/>
      <c r="E41" s="124"/>
      <c r="F41" s="86"/>
      <c r="G41" s="125"/>
      <c r="H41" s="86"/>
      <c r="I41" s="86"/>
      <c r="J41" s="86">
        <f>SUM(J43:J51)</f>
        <v>0</v>
      </c>
      <c r="K41" s="86"/>
      <c r="L41" s="83"/>
      <c r="M41" s="80"/>
      <c r="N41" s="80"/>
      <c r="O41" s="80"/>
      <c r="P41" s="80"/>
      <c r="Q41" s="80"/>
    </row>
    <row r="42" spans="1:17" s="81" customFormat="1" ht="18" customHeight="1" x14ac:dyDescent="0.25">
      <c r="A42" s="84"/>
      <c r="B42" s="191"/>
      <c r="C42" s="192"/>
      <c r="D42" s="126"/>
      <c r="E42" s="134"/>
      <c r="F42" s="133"/>
      <c r="G42" s="142"/>
      <c r="H42" s="152"/>
      <c r="I42" s="152"/>
      <c r="J42" s="152"/>
      <c r="K42" s="137"/>
      <c r="L42" s="83"/>
      <c r="M42" s="80"/>
      <c r="N42" s="80"/>
      <c r="O42" s="80"/>
      <c r="P42" s="80"/>
      <c r="Q42" s="80"/>
    </row>
    <row r="43" spans="1:17" s="81" customFormat="1" ht="63" customHeight="1" x14ac:dyDescent="0.25">
      <c r="A43" s="84" t="s">
        <v>271</v>
      </c>
      <c r="B43" s="191" t="s">
        <v>94</v>
      </c>
      <c r="C43" s="192"/>
      <c r="D43" s="126" t="s">
        <v>92</v>
      </c>
      <c r="E43" s="134">
        <v>107</v>
      </c>
      <c r="F43" s="133"/>
      <c r="G43" s="142"/>
      <c r="H43" s="152">
        <f t="shared" si="0"/>
        <v>0</v>
      </c>
      <c r="I43" s="152">
        <f t="shared" si="1"/>
        <v>0</v>
      </c>
      <c r="J43" s="152">
        <f t="shared" si="2"/>
        <v>0</v>
      </c>
      <c r="K43" s="137" t="e">
        <f>(J43/J207)*100</f>
        <v>#DIV/0!</v>
      </c>
      <c r="L43" s="83"/>
      <c r="M43" s="80"/>
      <c r="N43" s="80"/>
      <c r="O43" s="80"/>
      <c r="P43" s="80"/>
      <c r="Q43" s="80"/>
    </row>
    <row r="44" spans="1:17" s="81" customFormat="1" ht="63" customHeight="1" x14ac:dyDescent="0.25">
      <c r="A44" s="84" t="s">
        <v>272</v>
      </c>
      <c r="B44" s="191" t="s">
        <v>95</v>
      </c>
      <c r="C44" s="192"/>
      <c r="D44" s="126" t="s">
        <v>92</v>
      </c>
      <c r="E44" s="134">
        <v>50</v>
      </c>
      <c r="F44" s="133"/>
      <c r="G44" s="142"/>
      <c r="H44" s="152">
        <f t="shared" si="0"/>
        <v>0</v>
      </c>
      <c r="I44" s="152">
        <f t="shared" si="1"/>
        <v>0</v>
      </c>
      <c r="J44" s="152">
        <f t="shared" si="2"/>
        <v>0</v>
      </c>
      <c r="K44" s="137" t="e">
        <f>(J44/J207)*100</f>
        <v>#DIV/0!</v>
      </c>
      <c r="L44" s="83"/>
      <c r="M44" s="80"/>
      <c r="N44" s="80"/>
      <c r="O44" s="80"/>
      <c r="P44" s="80"/>
      <c r="Q44" s="80"/>
    </row>
    <row r="45" spans="1:17" s="81" customFormat="1" ht="63" customHeight="1" x14ac:dyDescent="0.25">
      <c r="A45" s="84" t="s">
        <v>273</v>
      </c>
      <c r="B45" s="191" t="s">
        <v>96</v>
      </c>
      <c r="C45" s="192"/>
      <c r="D45" s="126" t="s">
        <v>92</v>
      </c>
      <c r="E45" s="134">
        <v>640</v>
      </c>
      <c r="F45" s="133"/>
      <c r="G45" s="142"/>
      <c r="H45" s="152">
        <f t="shared" si="0"/>
        <v>0</v>
      </c>
      <c r="I45" s="152">
        <f t="shared" si="1"/>
        <v>0</v>
      </c>
      <c r="J45" s="152">
        <f t="shared" si="2"/>
        <v>0</v>
      </c>
      <c r="K45" s="137" t="e">
        <f>(J45/J207)*100</f>
        <v>#DIV/0!</v>
      </c>
      <c r="L45" s="83"/>
      <c r="M45" s="80"/>
      <c r="N45" s="80"/>
      <c r="O45" s="80"/>
      <c r="P45" s="80"/>
      <c r="Q45" s="80"/>
    </row>
    <row r="46" spans="1:17" s="81" customFormat="1" ht="63" customHeight="1" x14ac:dyDescent="0.25">
      <c r="A46" s="84" t="s">
        <v>274</v>
      </c>
      <c r="B46" s="191" t="s">
        <v>97</v>
      </c>
      <c r="C46" s="192"/>
      <c r="D46" s="126" t="s">
        <v>92</v>
      </c>
      <c r="E46" s="134">
        <v>48</v>
      </c>
      <c r="F46" s="133"/>
      <c r="G46" s="142"/>
      <c r="H46" s="152">
        <f t="shared" si="0"/>
        <v>0</v>
      </c>
      <c r="I46" s="152">
        <f t="shared" si="1"/>
        <v>0</v>
      </c>
      <c r="J46" s="152">
        <f t="shared" si="2"/>
        <v>0</v>
      </c>
      <c r="K46" s="137" t="e">
        <f>(J46/J207)*100</f>
        <v>#DIV/0!</v>
      </c>
      <c r="L46" s="83"/>
      <c r="M46" s="80"/>
      <c r="N46" s="80"/>
      <c r="O46" s="80"/>
      <c r="P46" s="80"/>
      <c r="Q46" s="80"/>
    </row>
    <row r="47" spans="1:17" s="81" customFormat="1" ht="63" customHeight="1" x14ac:dyDescent="0.25">
      <c r="A47" s="84" t="s">
        <v>275</v>
      </c>
      <c r="B47" s="191" t="s">
        <v>98</v>
      </c>
      <c r="C47" s="192"/>
      <c r="D47" s="126" t="s">
        <v>120</v>
      </c>
      <c r="E47" s="134">
        <v>4</v>
      </c>
      <c r="F47" s="133"/>
      <c r="G47" s="142"/>
      <c r="H47" s="152">
        <f t="shared" si="0"/>
        <v>0</v>
      </c>
      <c r="I47" s="152">
        <f t="shared" si="1"/>
        <v>0</v>
      </c>
      <c r="J47" s="152">
        <f t="shared" si="2"/>
        <v>0</v>
      </c>
      <c r="K47" s="137" t="e">
        <f>(J47/J207)*100</f>
        <v>#DIV/0!</v>
      </c>
      <c r="L47" s="83"/>
      <c r="M47" s="80"/>
      <c r="N47" s="80"/>
      <c r="O47" s="80"/>
      <c r="P47" s="80"/>
      <c r="Q47" s="80"/>
    </row>
    <row r="48" spans="1:17" s="81" customFormat="1" ht="63" customHeight="1" x14ac:dyDescent="0.25">
      <c r="A48" s="84" t="s">
        <v>276</v>
      </c>
      <c r="B48" s="191" t="s">
        <v>99</v>
      </c>
      <c r="C48" s="192"/>
      <c r="D48" s="126" t="s">
        <v>120</v>
      </c>
      <c r="E48" s="134">
        <v>16</v>
      </c>
      <c r="F48" s="133"/>
      <c r="G48" s="142"/>
      <c r="H48" s="152">
        <f t="shared" si="0"/>
        <v>0</v>
      </c>
      <c r="I48" s="152">
        <f t="shared" si="1"/>
        <v>0</v>
      </c>
      <c r="J48" s="152">
        <f t="shared" si="2"/>
        <v>0</v>
      </c>
      <c r="K48" s="137" t="e">
        <f>(J48/J207)*100</f>
        <v>#DIV/0!</v>
      </c>
      <c r="L48" s="83"/>
      <c r="M48" s="80"/>
      <c r="N48" s="80"/>
      <c r="O48" s="80"/>
      <c r="P48" s="80"/>
      <c r="Q48" s="80"/>
    </row>
    <row r="49" spans="1:29" s="81" customFormat="1" ht="63" customHeight="1" x14ac:dyDescent="0.25">
      <c r="A49" s="84" t="s">
        <v>277</v>
      </c>
      <c r="B49" s="191" t="s">
        <v>100</v>
      </c>
      <c r="C49" s="192"/>
      <c r="D49" s="126" t="s">
        <v>120</v>
      </c>
      <c r="E49" s="134">
        <v>2</v>
      </c>
      <c r="F49" s="133"/>
      <c r="G49" s="142"/>
      <c r="H49" s="152">
        <f t="shared" si="0"/>
        <v>0</v>
      </c>
      <c r="I49" s="152">
        <f t="shared" si="1"/>
        <v>0</v>
      </c>
      <c r="J49" s="152">
        <f t="shared" si="2"/>
        <v>0</v>
      </c>
      <c r="K49" s="137" t="e">
        <f>(J49/J207)*100</f>
        <v>#DIV/0!</v>
      </c>
      <c r="L49" s="83"/>
      <c r="M49" s="80"/>
      <c r="N49" s="80"/>
      <c r="O49" s="80"/>
      <c r="P49" s="80"/>
      <c r="Q49" s="80"/>
    </row>
    <row r="50" spans="1:29" s="81" customFormat="1" ht="63" customHeight="1" outlineLevel="1" x14ac:dyDescent="0.25">
      <c r="A50" s="84" t="s">
        <v>278</v>
      </c>
      <c r="B50" s="191" t="s">
        <v>101</v>
      </c>
      <c r="C50" s="192"/>
      <c r="D50" s="126" t="s">
        <v>92</v>
      </c>
      <c r="E50" s="134">
        <v>40</v>
      </c>
      <c r="F50" s="133"/>
      <c r="G50" s="121"/>
      <c r="H50" s="152">
        <f t="shared" si="0"/>
        <v>0</v>
      </c>
      <c r="I50" s="152">
        <f t="shared" si="1"/>
        <v>0</v>
      </c>
      <c r="J50" s="152">
        <f t="shared" si="2"/>
        <v>0</v>
      </c>
      <c r="K50" s="137" t="e">
        <f>(J50/J207)*100</f>
        <v>#DIV/0!</v>
      </c>
      <c r="L50" s="83"/>
      <c r="M50" s="80"/>
      <c r="N50" s="80"/>
      <c r="O50" s="80"/>
      <c r="P50" s="80"/>
      <c r="Q50" s="80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s="81" customFormat="1" ht="63" customHeight="1" outlineLevel="1" x14ac:dyDescent="0.25">
      <c r="A51" s="84" t="s">
        <v>279</v>
      </c>
      <c r="B51" s="191" t="s">
        <v>103</v>
      </c>
      <c r="C51" s="192"/>
      <c r="D51" s="126" t="s">
        <v>92</v>
      </c>
      <c r="E51" s="134">
        <v>2</v>
      </c>
      <c r="F51" s="133"/>
      <c r="G51" s="121"/>
      <c r="H51" s="152">
        <f t="shared" si="0"/>
        <v>0</v>
      </c>
      <c r="I51" s="152">
        <f t="shared" si="1"/>
        <v>0</v>
      </c>
      <c r="J51" s="152">
        <f t="shared" si="2"/>
        <v>0</v>
      </c>
      <c r="K51" s="137" t="e">
        <f>(J51/J207)*100</f>
        <v>#DIV/0!</v>
      </c>
      <c r="L51" s="83"/>
      <c r="M51" s="80"/>
      <c r="N51" s="80"/>
      <c r="O51" s="80"/>
      <c r="P51" s="80"/>
      <c r="Q51" s="80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s="81" customFormat="1" ht="18" customHeight="1" x14ac:dyDescent="0.25">
      <c r="A52" s="85" t="s">
        <v>135</v>
      </c>
      <c r="B52" s="197" t="s">
        <v>102</v>
      </c>
      <c r="C52" s="198"/>
      <c r="D52" s="123"/>
      <c r="E52" s="124"/>
      <c r="F52" s="86"/>
      <c r="G52" s="125"/>
      <c r="H52" s="125"/>
      <c r="I52" s="125"/>
      <c r="J52" s="125">
        <f>SUM(J54:J82)</f>
        <v>0</v>
      </c>
      <c r="K52" s="125"/>
      <c r="L52" s="83"/>
      <c r="M52" s="80"/>
      <c r="N52" s="80"/>
      <c r="O52" s="80"/>
      <c r="P52" s="80"/>
      <c r="Q52" s="80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s="81" customFormat="1" ht="18" customHeight="1" x14ac:dyDescent="0.25">
      <c r="A53" s="84"/>
      <c r="B53" s="191"/>
      <c r="C53" s="192"/>
      <c r="D53" s="126"/>
      <c r="E53" s="134"/>
      <c r="F53" s="133"/>
      <c r="G53" s="142"/>
      <c r="H53" s="152"/>
      <c r="I53" s="152"/>
      <c r="J53" s="152"/>
      <c r="K53" s="137"/>
      <c r="L53" s="83"/>
      <c r="M53" s="80"/>
      <c r="N53" s="80"/>
      <c r="O53" s="80"/>
      <c r="P53" s="80"/>
      <c r="Q53" s="80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s="81" customFormat="1" ht="70.5" customHeight="1" x14ac:dyDescent="0.25">
      <c r="A54" s="84" t="s">
        <v>280</v>
      </c>
      <c r="B54" s="191" t="s">
        <v>104</v>
      </c>
      <c r="C54" s="192"/>
      <c r="D54" s="126" t="s">
        <v>113</v>
      </c>
      <c r="E54" s="134">
        <v>7</v>
      </c>
      <c r="F54" s="133"/>
      <c r="G54" s="142"/>
      <c r="H54" s="152">
        <f t="shared" si="0"/>
        <v>0</v>
      </c>
      <c r="I54" s="152">
        <f t="shared" si="1"/>
        <v>0</v>
      </c>
      <c r="J54" s="152">
        <f t="shared" si="2"/>
        <v>0</v>
      </c>
      <c r="K54" s="234" t="e">
        <f>(J54/$J$207)*100</f>
        <v>#DIV/0!</v>
      </c>
      <c r="L54" s="83"/>
      <c r="M54" s="80"/>
      <c r="N54" s="80"/>
      <c r="O54" s="80"/>
      <c r="P54" s="80"/>
      <c r="Q54" s="80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s="81" customFormat="1" ht="70.5" customHeight="1" x14ac:dyDescent="0.25">
      <c r="A55" s="84" t="s">
        <v>281</v>
      </c>
      <c r="B55" s="191" t="s">
        <v>105</v>
      </c>
      <c r="C55" s="192"/>
      <c r="D55" s="126" t="s">
        <v>92</v>
      </c>
      <c r="E55" s="134">
        <v>28</v>
      </c>
      <c r="F55" s="133"/>
      <c r="G55" s="142"/>
      <c r="H55" s="152">
        <f t="shared" si="0"/>
        <v>0</v>
      </c>
      <c r="I55" s="152">
        <f t="shared" si="1"/>
        <v>0</v>
      </c>
      <c r="J55" s="152">
        <f t="shared" si="2"/>
        <v>0</v>
      </c>
      <c r="K55" s="234" t="e">
        <f>(J55/$J$207)*100</f>
        <v>#DIV/0!</v>
      </c>
      <c r="L55" s="83"/>
      <c r="M55" s="80"/>
      <c r="N55" s="80"/>
      <c r="O55" s="80"/>
      <c r="P55" s="80"/>
      <c r="Q55" s="80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s="81" customFormat="1" ht="70.5" customHeight="1" x14ac:dyDescent="0.25">
      <c r="A56" s="84" t="s">
        <v>282</v>
      </c>
      <c r="B56" s="191" t="s">
        <v>106</v>
      </c>
      <c r="C56" s="192"/>
      <c r="D56" s="126" t="s">
        <v>92</v>
      </c>
      <c r="E56" s="134">
        <v>640</v>
      </c>
      <c r="F56" s="133"/>
      <c r="G56" s="142"/>
      <c r="H56" s="152">
        <f t="shared" si="0"/>
        <v>0</v>
      </c>
      <c r="I56" s="152">
        <f t="shared" si="1"/>
        <v>0</v>
      </c>
      <c r="J56" s="152">
        <f t="shared" si="2"/>
        <v>0</v>
      </c>
      <c r="K56" s="234" t="e">
        <f t="shared" ref="K56:K82" si="3">(J56/$J$207)*100</f>
        <v>#DIV/0!</v>
      </c>
      <c r="L56" s="83"/>
      <c r="M56" s="80"/>
      <c r="N56" s="80"/>
      <c r="O56" s="80"/>
      <c r="P56" s="80"/>
      <c r="Q56" s="80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s="81" customFormat="1" ht="70.5" customHeight="1" x14ac:dyDescent="0.25">
      <c r="A57" s="84" t="s">
        <v>283</v>
      </c>
      <c r="B57" s="191" t="s">
        <v>107</v>
      </c>
      <c r="C57" s="192"/>
      <c r="D57" s="126" t="s">
        <v>92</v>
      </c>
      <c r="E57" s="134">
        <v>640</v>
      </c>
      <c r="F57" s="133"/>
      <c r="G57" s="142"/>
      <c r="H57" s="152">
        <f t="shared" si="0"/>
        <v>0</v>
      </c>
      <c r="I57" s="152">
        <f t="shared" si="1"/>
        <v>0</v>
      </c>
      <c r="J57" s="152">
        <f t="shared" si="2"/>
        <v>0</v>
      </c>
      <c r="K57" s="234" t="e">
        <f t="shared" si="3"/>
        <v>#DIV/0!</v>
      </c>
      <c r="L57" s="83"/>
      <c r="M57" s="80"/>
      <c r="N57" s="80"/>
      <c r="O57" s="80"/>
      <c r="P57" s="80"/>
      <c r="Q57" s="80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s="81" customFormat="1" ht="70.5" customHeight="1" x14ac:dyDescent="0.25">
      <c r="A58" s="84" t="s">
        <v>284</v>
      </c>
      <c r="B58" s="191" t="s">
        <v>108</v>
      </c>
      <c r="C58" s="192"/>
      <c r="D58" s="126" t="s">
        <v>110</v>
      </c>
      <c r="E58" s="134">
        <v>10</v>
      </c>
      <c r="F58" s="133"/>
      <c r="G58" s="142"/>
      <c r="H58" s="152">
        <f t="shared" si="0"/>
        <v>0</v>
      </c>
      <c r="I58" s="152">
        <f t="shared" si="1"/>
        <v>0</v>
      </c>
      <c r="J58" s="152">
        <f t="shared" si="2"/>
        <v>0</v>
      </c>
      <c r="K58" s="234" t="e">
        <f t="shared" si="3"/>
        <v>#DIV/0!</v>
      </c>
      <c r="L58" s="83"/>
      <c r="M58" s="80"/>
      <c r="N58" s="80"/>
      <c r="O58" s="80"/>
      <c r="P58" s="80"/>
      <c r="Q58" s="80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s="81" customFormat="1" ht="70.5" customHeight="1" x14ac:dyDescent="0.25">
      <c r="A59" s="84" t="s">
        <v>285</v>
      </c>
      <c r="B59" s="191" t="s">
        <v>111</v>
      </c>
      <c r="C59" s="192"/>
      <c r="D59" s="126" t="s">
        <v>92</v>
      </c>
      <c r="E59" s="134">
        <v>1100</v>
      </c>
      <c r="F59" s="133"/>
      <c r="G59" s="142"/>
      <c r="H59" s="152">
        <f t="shared" si="0"/>
        <v>0</v>
      </c>
      <c r="I59" s="152">
        <f t="shared" si="1"/>
        <v>0</v>
      </c>
      <c r="J59" s="152">
        <f t="shared" si="2"/>
        <v>0</v>
      </c>
      <c r="K59" s="234" t="e">
        <f t="shared" si="3"/>
        <v>#DIV/0!</v>
      </c>
      <c r="L59" s="83"/>
      <c r="M59" s="80"/>
      <c r="N59" s="80"/>
      <c r="O59" s="80"/>
      <c r="P59" s="80"/>
      <c r="Q59" s="80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s="81" customFormat="1" ht="70.5" customHeight="1" x14ac:dyDescent="0.25">
      <c r="A60" s="84" t="s">
        <v>286</v>
      </c>
      <c r="B60" s="191" t="s">
        <v>112</v>
      </c>
      <c r="C60" s="192"/>
      <c r="D60" s="126" t="s">
        <v>92</v>
      </c>
      <c r="E60" s="134">
        <v>640</v>
      </c>
      <c r="F60" s="133"/>
      <c r="G60" s="142"/>
      <c r="H60" s="152">
        <f t="shared" si="0"/>
        <v>0</v>
      </c>
      <c r="I60" s="152">
        <f t="shared" si="1"/>
        <v>0</v>
      </c>
      <c r="J60" s="152">
        <f t="shared" si="2"/>
        <v>0</v>
      </c>
      <c r="K60" s="234" t="e">
        <f t="shared" si="3"/>
        <v>#DIV/0!</v>
      </c>
      <c r="L60" s="83"/>
      <c r="M60" s="80"/>
      <c r="N60" s="80"/>
      <c r="O60" s="80"/>
      <c r="P60" s="80"/>
      <c r="Q60" s="80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s="81" customFormat="1" ht="70.5" customHeight="1" x14ac:dyDescent="0.25">
      <c r="A61" s="84" t="s">
        <v>287</v>
      </c>
      <c r="B61" s="191" t="s">
        <v>114</v>
      </c>
      <c r="C61" s="192"/>
      <c r="D61" s="126" t="s">
        <v>92</v>
      </c>
      <c r="E61" s="134">
        <v>48</v>
      </c>
      <c r="F61" s="133"/>
      <c r="G61" s="142"/>
      <c r="H61" s="152">
        <f t="shared" si="0"/>
        <v>0</v>
      </c>
      <c r="I61" s="152">
        <f t="shared" si="1"/>
        <v>0</v>
      </c>
      <c r="J61" s="152">
        <f t="shared" si="2"/>
        <v>0</v>
      </c>
      <c r="K61" s="234" t="e">
        <f t="shared" si="3"/>
        <v>#DIV/0!</v>
      </c>
      <c r="L61" s="83"/>
      <c r="M61" s="80"/>
      <c r="N61" s="80"/>
      <c r="O61" s="80"/>
      <c r="P61" s="80"/>
      <c r="Q61" s="80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s="81" customFormat="1" ht="70.5" customHeight="1" x14ac:dyDescent="0.25">
      <c r="A62" s="84" t="s">
        <v>288</v>
      </c>
      <c r="B62" s="191" t="s">
        <v>414</v>
      </c>
      <c r="C62" s="192"/>
      <c r="D62" s="126" t="s">
        <v>144</v>
      </c>
      <c r="E62" s="134">
        <v>180</v>
      </c>
      <c r="F62" s="133"/>
      <c r="G62" s="143"/>
      <c r="H62" s="152">
        <f t="shared" si="0"/>
        <v>0</v>
      </c>
      <c r="I62" s="152">
        <f t="shared" si="1"/>
        <v>0</v>
      </c>
      <c r="J62" s="152">
        <f t="shared" si="2"/>
        <v>0</v>
      </c>
      <c r="K62" s="234" t="e">
        <f t="shared" si="3"/>
        <v>#DIV/0!</v>
      </c>
      <c r="L62" s="83"/>
      <c r="M62" s="80"/>
      <c r="N62" s="80"/>
      <c r="O62" s="80"/>
      <c r="P62" s="80"/>
      <c r="Q62" s="80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s="81" customFormat="1" ht="70.5" customHeight="1" x14ac:dyDescent="0.25">
      <c r="A63" s="84" t="s">
        <v>289</v>
      </c>
      <c r="B63" s="191" t="s">
        <v>412</v>
      </c>
      <c r="C63" s="192"/>
      <c r="D63" s="126" t="s">
        <v>92</v>
      </c>
      <c r="E63" s="134">
        <v>110</v>
      </c>
      <c r="F63" s="133"/>
      <c r="G63" s="142"/>
      <c r="H63" s="152">
        <f t="shared" si="0"/>
        <v>0</v>
      </c>
      <c r="I63" s="152">
        <f t="shared" si="1"/>
        <v>0</v>
      </c>
      <c r="J63" s="152">
        <f t="shared" si="2"/>
        <v>0</v>
      </c>
      <c r="K63" s="234" t="e">
        <f t="shared" si="3"/>
        <v>#DIV/0!</v>
      </c>
      <c r="L63" s="83"/>
      <c r="M63" s="80"/>
      <c r="N63" s="80"/>
      <c r="O63" s="80"/>
      <c r="P63" s="80"/>
      <c r="Q63" s="80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s="81" customFormat="1" ht="70.5" customHeight="1" x14ac:dyDescent="0.25">
      <c r="A64" s="84" t="s">
        <v>290</v>
      </c>
      <c r="B64" s="191" t="s">
        <v>413</v>
      </c>
      <c r="C64" s="192"/>
      <c r="D64" s="126" t="s">
        <v>92</v>
      </c>
      <c r="E64" s="134">
        <v>85</v>
      </c>
      <c r="F64" s="133"/>
      <c r="G64" s="142"/>
      <c r="H64" s="152">
        <f t="shared" si="0"/>
        <v>0</v>
      </c>
      <c r="I64" s="152">
        <f t="shared" si="1"/>
        <v>0</v>
      </c>
      <c r="J64" s="152">
        <f t="shared" si="2"/>
        <v>0</v>
      </c>
      <c r="K64" s="234" t="e">
        <f t="shared" si="3"/>
        <v>#DIV/0!</v>
      </c>
      <c r="L64" s="83"/>
      <c r="M64" s="80"/>
      <c r="N64" s="80"/>
      <c r="O64" s="80"/>
      <c r="P64" s="80"/>
      <c r="Q64" s="80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s="81" customFormat="1" ht="70.5" customHeight="1" x14ac:dyDescent="0.25">
      <c r="A65" s="84" t="s">
        <v>291</v>
      </c>
      <c r="B65" s="191" t="s">
        <v>115</v>
      </c>
      <c r="C65" s="192"/>
      <c r="D65" s="126" t="s">
        <v>92</v>
      </c>
      <c r="E65" s="134">
        <v>2</v>
      </c>
      <c r="F65" s="133"/>
      <c r="G65" s="142"/>
      <c r="H65" s="152">
        <f t="shared" si="0"/>
        <v>0</v>
      </c>
      <c r="I65" s="152">
        <f t="shared" si="1"/>
        <v>0</v>
      </c>
      <c r="J65" s="152">
        <f t="shared" si="2"/>
        <v>0</v>
      </c>
      <c r="K65" s="234" t="e">
        <f t="shared" si="3"/>
        <v>#DIV/0!</v>
      </c>
      <c r="L65" s="83"/>
      <c r="M65" s="80"/>
      <c r="N65" s="80"/>
      <c r="O65" s="80"/>
      <c r="P65" s="80"/>
      <c r="Q65" s="80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s="81" customFormat="1" ht="70.5" customHeight="1" x14ac:dyDescent="0.25">
      <c r="A66" s="84" t="s">
        <v>292</v>
      </c>
      <c r="B66" s="191" t="s">
        <v>88</v>
      </c>
      <c r="C66" s="192"/>
      <c r="D66" s="126" t="s">
        <v>92</v>
      </c>
      <c r="E66" s="134">
        <v>2.5</v>
      </c>
      <c r="F66" s="133"/>
      <c r="G66" s="142"/>
      <c r="H66" s="152">
        <f t="shared" si="0"/>
        <v>0</v>
      </c>
      <c r="I66" s="152">
        <f t="shared" si="1"/>
        <v>0</v>
      </c>
      <c r="J66" s="152">
        <f t="shared" si="2"/>
        <v>0</v>
      </c>
      <c r="K66" s="234" t="e">
        <f t="shared" si="3"/>
        <v>#DIV/0!</v>
      </c>
      <c r="L66" s="83"/>
      <c r="M66" s="80"/>
      <c r="N66" s="80"/>
      <c r="O66" s="80"/>
      <c r="P66" s="80"/>
      <c r="Q66" s="80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s="81" customFormat="1" ht="70.5" customHeight="1" x14ac:dyDescent="0.25">
      <c r="A67" s="84" t="s">
        <v>293</v>
      </c>
      <c r="B67" s="191" t="s">
        <v>116</v>
      </c>
      <c r="C67" s="192"/>
      <c r="D67" s="126" t="s">
        <v>92</v>
      </c>
      <c r="E67" s="134">
        <v>5.5</v>
      </c>
      <c r="F67" s="133"/>
      <c r="G67" s="142"/>
      <c r="H67" s="152">
        <f t="shared" si="0"/>
        <v>0</v>
      </c>
      <c r="I67" s="152">
        <f t="shared" si="1"/>
        <v>0</v>
      </c>
      <c r="J67" s="152">
        <f t="shared" si="2"/>
        <v>0</v>
      </c>
      <c r="K67" s="234" t="e">
        <f t="shared" si="3"/>
        <v>#DIV/0!</v>
      </c>
      <c r="L67" s="83"/>
      <c r="M67" s="80"/>
      <c r="N67" s="80"/>
      <c r="O67" s="80"/>
      <c r="P67" s="80"/>
      <c r="Q67" s="80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s="81" customFormat="1" ht="70.5" customHeight="1" x14ac:dyDescent="0.25">
      <c r="A68" s="84" t="s">
        <v>294</v>
      </c>
      <c r="B68" s="191" t="s">
        <v>117</v>
      </c>
      <c r="C68" s="192"/>
      <c r="D68" s="126" t="s">
        <v>113</v>
      </c>
      <c r="E68" s="134">
        <v>5</v>
      </c>
      <c r="F68" s="133"/>
      <c r="G68" s="142"/>
      <c r="H68" s="152">
        <f t="shared" si="0"/>
        <v>0</v>
      </c>
      <c r="I68" s="152">
        <f t="shared" si="1"/>
        <v>0</v>
      </c>
      <c r="J68" s="152">
        <f t="shared" si="2"/>
        <v>0</v>
      </c>
      <c r="K68" s="234" t="e">
        <f t="shared" si="3"/>
        <v>#DIV/0!</v>
      </c>
      <c r="L68" s="83"/>
      <c r="M68" s="80"/>
      <c r="N68" s="80"/>
      <c r="O68" s="80"/>
      <c r="P68" s="80"/>
      <c r="Q68" s="80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s="81" customFormat="1" ht="70.5" customHeight="1" x14ac:dyDescent="0.25">
      <c r="A69" s="84" t="s">
        <v>295</v>
      </c>
      <c r="B69" s="191" t="s">
        <v>118</v>
      </c>
      <c r="C69" s="192"/>
      <c r="D69" s="126" t="s">
        <v>120</v>
      </c>
      <c r="E69" s="134">
        <v>3</v>
      </c>
      <c r="F69" s="133"/>
      <c r="G69" s="142"/>
      <c r="H69" s="152">
        <f t="shared" si="0"/>
        <v>0</v>
      </c>
      <c r="I69" s="152">
        <f t="shared" si="1"/>
        <v>0</v>
      </c>
      <c r="J69" s="152">
        <f t="shared" si="2"/>
        <v>0</v>
      </c>
      <c r="K69" s="234" t="e">
        <f t="shared" si="3"/>
        <v>#DIV/0!</v>
      </c>
      <c r="L69" s="83"/>
      <c r="M69" s="80"/>
      <c r="N69" s="80"/>
      <c r="O69" s="80"/>
      <c r="P69" s="80"/>
      <c r="Q69" s="80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s="81" customFormat="1" ht="70.5" customHeight="1" x14ac:dyDescent="0.25">
      <c r="A70" s="84" t="s">
        <v>296</v>
      </c>
      <c r="B70" s="191" t="s">
        <v>138</v>
      </c>
      <c r="C70" s="192"/>
      <c r="D70" s="126" t="s">
        <v>92</v>
      </c>
      <c r="E70" s="134">
        <v>12</v>
      </c>
      <c r="F70" s="133"/>
      <c r="G70" s="142"/>
      <c r="H70" s="152">
        <f t="shared" si="0"/>
        <v>0</v>
      </c>
      <c r="I70" s="152">
        <f t="shared" si="1"/>
        <v>0</v>
      </c>
      <c r="J70" s="152">
        <f t="shared" si="2"/>
        <v>0</v>
      </c>
      <c r="K70" s="234" t="e">
        <f t="shared" si="3"/>
        <v>#DIV/0!</v>
      </c>
      <c r="L70" s="83"/>
      <c r="M70" s="80"/>
      <c r="N70" s="80"/>
      <c r="O70" s="80"/>
      <c r="P70" s="80"/>
      <c r="Q70" s="80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s="81" customFormat="1" ht="70.5" customHeight="1" x14ac:dyDescent="0.25">
      <c r="A71" s="84" t="s">
        <v>297</v>
      </c>
      <c r="B71" s="191" t="s">
        <v>119</v>
      </c>
      <c r="C71" s="192"/>
      <c r="D71" s="126" t="s">
        <v>120</v>
      </c>
      <c r="E71" s="134">
        <v>1</v>
      </c>
      <c r="F71" s="133"/>
      <c r="G71" s="142"/>
      <c r="H71" s="152">
        <f t="shared" si="0"/>
        <v>0</v>
      </c>
      <c r="I71" s="152">
        <f t="shared" si="1"/>
        <v>0</v>
      </c>
      <c r="J71" s="152">
        <f t="shared" si="2"/>
        <v>0</v>
      </c>
      <c r="K71" s="234" t="e">
        <f t="shared" si="3"/>
        <v>#DIV/0!</v>
      </c>
      <c r="L71" s="83"/>
      <c r="M71" s="80"/>
      <c r="N71" s="80"/>
      <c r="O71" s="80"/>
      <c r="P71" s="80"/>
      <c r="Q71" s="80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s="81" customFormat="1" ht="70.5" customHeight="1" x14ac:dyDescent="0.25">
      <c r="A72" s="84" t="s">
        <v>298</v>
      </c>
      <c r="B72" s="191" t="s">
        <v>121</v>
      </c>
      <c r="C72" s="192"/>
      <c r="D72" s="126" t="s">
        <v>120</v>
      </c>
      <c r="E72" s="134">
        <v>1</v>
      </c>
      <c r="F72" s="133"/>
      <c r="G72" s="142"/>
      <c r="H72" s="152">
        <f t="shared" si="0"/>
        <v>0</v>
      </c>
      <c r="I72" s="152">
        <f t="shared" si="1"/>
        <v>0</v>
      </c>
      <c r="J72" s="152">
        <f t="shared" si="2"/>
        <v>0</v>
      </c>
      <c r="K72" s="234" t="e">
        <f t="shared" si="3"/>
        <v>#DIV/0!</v>
      </c>
      <c r="L72" s="83"/>
      <c r="M72" s="80"/>
      <c r="N72" s="80"/>
      <c r="O72" s="80"/>
      <c r="P72" s="80"/>
      <c r="Q72" s="80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s="81" customFormat="1" ht="70.5" customHeight="1" x14ac:dyDescent="0.25">
      <c r="A73" s="84" t="s">
        <v>299</v>
      </c>
      <c r="B73" s="191" t="s">
        <v>122</v>
      </c>
      <c r="C73" s="192"/>
      <c r="D73" s="126" t="s">
        <v>123</v>
      </c>
      <c r="E73" s="134">
        <v>5</v>
      </c>
      <c r="F73" s="133"/>
      <c r="G73" s="142"/>
      <c r="H73" s="152">
        <f t="shared" si="0"/>
        <v>0</v>
      </c>
      <c r="I73" s="152">
        <f t="shared" si="1"/>
        <v>0</v>
      </c>
      <c r="J73" s="152">
        <f t="shared" si="2"/>
        <v>0</v>
      </c>
      <c r="K73" s="234" t="e">
        <f t="shared" si="3"/>
        <v>#DIV/0!</v>
      </c>
      <c r="L73" s="83"/>
      <c r="M73" s="80"/>
      <c r="N73" s="80"/>
      <c r="O73" s="80"/>
      <c r="P73" s="80"/>
      <c r="Q73" s="80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s="81" customFormat="1" ht="70.5" customHeight="1" x14ac:dyDescent="0.25">
      <c r="A74" s="84" t="s">
        <v>300</v>
      </c>
      <c r="B74" s="191" t="s">
        <v>124</v>
      </c>
      <c r="C74" s="192"/>
      <c r="D74" s="126" t="s">
        <v>92</v>
      </c>
      <c r="E74" s="134">
        <v>162</v>
      </c>
      <c r="F74" s="133"/>
      <c r="G74" s="142"/>
      <c r="H74" s="152">
        <f t="shared" si="0"/>
        <v>0</v>
      </c>
      <c r="I74" s="152">
        <f t="shared" si="1"/>
        <v>0</v>
      </c>
      <c r="J74" s="152">
        <f t="shared" si="2"/>
        <v>0</v>
      </c>
      <c r="K74" s="234" t="e">
        <f t="shared" si="3"/>
        <v>#DIV/0!</v>
      </c>
      <c r="L74" s="83"/>
      <c r="M74" s="80"/>
      <c r="N74" s="80"/>
      <c r="O74" s="80"/>
      <c r="P74" s="80"/>
      <c r="Q74" s="80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s="81" customFormat="1" ht="70.5" customHeight="1" x14ac:dyDescent="0.25">
      <c r="A75" s="84" t="s">
        <v>301</v>
      </c>
      <c r="B75" s="191" t="s">
        <v>125</v>
      </c>
      <c r="C75" s="192"/>
      <c r="D75" s="126" t="s">
        <v>110</v>
      </c>
      <c r="E75" s="134">
        <v>230</v>
      </c>
      <c r="F75" s="133"/>
      <c r="G75" s="142"/>
      <c r="H75" s="152">
        <f t="shared" si="0"/>
        <v>0</v>
      </c>
      <c r="I75" s="152">
        <f t="shared" si="1"/>
        <v>0</v>
      </c>
      <c r="J75" s="152">
        <f t="shared" si="2"/>
        <v>0</v>
      </c>
      <c r="K75" s="234" t="e">
        <f t="shared" si="3"/>
        <v>#DIV/0!</v>
      </c>
      <c r="L75" s="83"/>
      <c r="M75" s="80"/>
      <c r="N75" s="80"/>
      <c r="O75" s="80"/>
      <c r="P75" s="80"/>
      <c r="Q75" s="80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s="81" customFormat="1" ht="70.5" customHeight="1" x14ac:dyDescent="0.25">
      <c r="A76" s="84" t="s">
        <v>302</v>
      </c>
      <c r="B76" s="191" t="s">
        <v>126</v>
      </c>
      <c r="C76" s="192"/>
      <c r="D76" s="126" t="s">
        <v>92</v>
      </c>
      <c r="E76" s="134">
        <v>40</v>
      </c>
      <c r="F76" s="133"/>
      <c r="G76" s="142"/>
      <c r="H76" s="152">
        <f t="shared" si="0"/>
        <v>0</v>
      </c>
      <c r="I76" s="152">
        <f t="shared" si="1"/>
        <v>0</v>
      </c>
      <c r="J76" s="152">
        <f t="shared" si="2"/>
        <v>0</v>
      </c>
      <c r="K76" s="234" t="e">
        <f t="shared" si="3"/>
        <v>#DIV/0!</v>
      </c>
      <c r="L76" s="83"/>
      <c r="M76" s="80"/>
      <c r="N76" s="80"/>
      <c r="O76" s="80"/>
      <c r="P76" s="80"/>
      <c r="Q76" s="80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s="81" customFormat="1" ht="70.5" customHeight="1" x14ac:dyDescent="0.25">
      <c r="A77" s="84" t="s">
        <v>303</v>
      </c>
      <c r="B77" s="191" t="s">
        <v>127</v>
      </c>
      <c r="C77" s="192"/>
      <c r="D77" s="126" t="s">
        <v>92</v>
      </c>
      <c r="E77" s="134">
        <v>40</v>
      </c>
      <c r="F77" s="133"/>
      <c r="G77" s="142"/>
      <c r="H77" s="152">
        <f t="shared" si="0"/>
        <v>0</v>
      </c>
      <c r="I77" s="152">
        <f t="shared" si="1"/>
        <v>0</v>
      </c>
      <c r="J77" s="152">
        <f t="shared" si="2"/>
        <v>0</v>
      </c>
      <c r="K77" s="234" t="e">
        <f t="shared" si="3"/>
        <v>#DIV/0!</v>
      </c>
      <c r="L77" s="83"/>
      <c r="M77" s="80"/>
      <c r="N77" s="80"/>
      <c r="O77" s="80"/>
      <c r="P77" s="80"/>
      <c r="Q77" s="80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s="81" customFormat="1" ht="70.5" customHeight="1" x14ac:dyDescent="0.25">
      <c r="A78" s="84" t="s">
        <v>304</v>
      </c>
      <c r="B78" s="191" t="s">
        <v>128</v>
      </c>
      <c r="C78" s="192"/>
      <c r="D78" s="126" t="s">
        <v>92</v>
      </c>
      <c r="E78" s="134">
        <v>40</v>
      </c>
      <c r="F78" s="133"/>
      <c r="G78" s="142"/>
      <c r="H78" s="152">
        <f t="shared" si="0"/>
        <v>0</v>
      </c>
      <c r="I78" s="152">
        <f t="shared" si="1"/>
        <v>0</v>
      </c>
      <c r="J78" s="152">
        <f t="shared" si="2"/>
        <v>0</v>
      </c>
      <c r="K78" s="234" t="e">
        <f t="shared" si="3"/>
        <v>#DIV/0!</v>
      </c>
      <c r="L78" s="83"/>
      <c r="M78" s="80"/>
      <c r="N78" s="80"/>
      <c r="O78" s="80"/>
      <c r="P78" s="80"/>
      <c r="Q78" s="80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s="81" customFormat="1" ht="70.5" customHeight="1" x14ac:dyDescent="0.25">
      <c r="A79" s="84" t="s">
        <v>305</v>
      </c>
      <c r="B79" s="191" t="s">
        <v>130</v>
      </c>
      <c r="C79" s="192"/>
      <c r="D79" s="126" t="s">
        <v>120</v>
      </c>
      <c r="E79" s="134">
        <v>4</v>
      </c>
      <c r="F79" s="133"/>
      <c r="G79" s="142"/>
      <c r="H79" s="152">
        <f t="shared" si="0"/>
        <v>0</v>
      </c>
      <c r="I79" s="152">
        <f t="shared" si="1"/>
        <v>0</v>
      </c>
      <c r="J79" s="152">
        <f t="shared" si="2"/>
        <v>0</v>
      </c>
      <c r="K79" s="234" t="e">
        <f t="shared" si="3"/>
        <v>#DIV/0!</v>
      </c>
      <c r="L79" s="83"/>
      <c r="M79" s="80"/>
      <c r="N79" s="80"/>
      <c r="O79" s="80"/>
      <c r="P79" s="80"/>
      <c r="Q79" s="80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s="81" customFormat="1" ht="70.5" customHeight="1" x14ac:dyDescent="0.25">
      <c r="A80" s="84" t="s">
        <v>306</v>
      </c>
      <c r="B80" s="191" t="s">
        <v>129</v>
      </c>
      <c r="C80" s="192"/>
      <c r="D80" s="126" t="s">
        <v>120</v>
      </c>
      <c r="E80" s="134">
        <v>15</v>
      </c>
      <c r="F80" s="133"/>
      <c r="G80" s="142"/>
      <c r="H80" s="152">
        <f t="shared" ref="H80:H143" si="4">F80*E80</f>
        <v>0</v>
      </c>
      <c r="I80" s="152">
        <f t="shared" ref="I80:I143" si="5">G80*E80</f>
        <v>0</v>
      </c>
      <c r="J80" s="152">
        <f t="shared" ref="J80:J143" si="6">H80+I80</f>
        <v>0</v>
      </c>
      <c r="K80" s="234" t="e">
        <f t="shared" si="3"/>
        <v>#DIV/0!</v>
      </c>
      <c r="L80" s="83"/>
      <c r="M80" s="80"/>
      <c r="N80" s="80"/>
      <c r="O80" s="80"/>
      <c r="P80" s="80"/>
      <c r="Q80" s="80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s="81" customFormat="1" ht="70.5" customHeight="1" x14ac:dyDescent="0.25">
      <c r="A81" s="84" t="s">
        <v>415</v>
      </c>
      <c r="B81" s="191" t="s">
        <v>131</v>
      </c>
      <c r="C81" s="192"/>
      <c r="D81" s="126" t="s">
        <v>120</v>
      </c>
      <c r="E81" s="134">
        <v>26</v>
      </c>
      <c r="F81" s="133"/>
      <c r="G81" s="142"/>
      <c r="H81" s="152">
        <f t="shared" si="4"/>
        <v>0</v>
      </c>
      <c r="I81" s="152">
        <f t="shared" si="5"/>
        <v>0</v>
      </c>
      <c r="J81" s="152">
        <f t="shared" si="6"/>
        <v>0</v>
      </c>
      <c r="K81" s="234" t="e">
        <f t="shared" si="3"/>
        <v>#DIV/0!</v>
      </c>
      <c r="L81" s="83"/>
      <c r="M81" s="80"/>
      <c r="N81" s="80"/>
      <c r="O81" s="80"/>
      <c r="P81" s="80"/>
      <c r="Q81" s="80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s="81" customFormat="1" ht="73.5" customHeight="1" x14ac:dyDescent="0.25">
      <c r="A82" s="84" t="s">
        <v>416</v>
      </c>
      <c r="B82" s="191" t="s">
        <v>109</v>
      </c>
      <c r="C82" s="192"/>
      <c r="D82" s="126" t="s">
        <v>92</v>
      </c>
      <c r="E82" s="134">
        <v>50</v>
      </c>
      <c r="F82" s="133"/>
      <c r="G82" s="142"/>
      <c r="H82" s="152">
        <f t="shared" si="4"/>
        <v>0</v>
      </c>
      <c r="I82" s="152">
        <f t="shared" si="5"/>
        <v>0</v>
      </c>
      <c r="J82" s="152">
        <f t="shared" si="6"/>
        <v>0</v>
      </c>
      <c r="K82" s="234" t="e">
        <f t="shared" si="3"/>
        <v>#DIV/0!</v>
      </c>
      <c r="L82" s="83"/>
      <c r="M82" s="80"/>
      <c r="N82" s="80"/>
      <c r="O82" s="80"/>
      <c r="P82" s="80"/>
      <c r="Q82" s="80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s="81" customFormat="1" ht="18" customHeight="1" x14ac:dyDescent="0.25">
      <c r="A83" s="85" t="s">
        <v>136</v>
      </c>
      <c r="B83" s="197" t="s">
        <v>132</v>
      </c>
      <c r="C83" s="198"/>
      <c r="D83" s="123"/>
      <c r="E83" s="124"/>
      <c r="F83" s="86"/>
      <c r="G83" s="125"/>
      <c r="H83" s="125"/>
      <c r="I83" s="125"/>
      <c r="J83" s="125">
        <f>SUM(J85:J91)</f>
        <v>0</v>
      </c>
      <c r="K83" s="125"/>
      <c r="L83" s="83"/>
      <c r="M83" s="80"/>
      <c r="N83" s="80"/>
      <c r="O83" s="80"/>
      <c r="P83" s="80"/>
      <c r="Q83" s="80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s="81" customFormat="1" ht="18" customHeight="1" x14ac:dyDescent="0.25">
      <c r="A84" s="84"/>
      <c r="B84" s="191"/>
      <c r="C84" s="192"/>
      <c r="D84" s="126"/>
      <c r="E84" s="134"/>
      <c r="F84" s="133"/>
      <c r="G84" s="142"/>
      <c r="H84" s="152"/>
      <c r="I84" s="152"/>
      <c r="J84" s="152"/>
      <c r="K84" s="137"/>
      <c r="L84" s="83"/>
      <c r="M84" s="80"/>
      <c r="N84" s="80"/>
      <c r="O84" s="80"/>
      <c r="P84" s="80"/>
      <c r="Q84" s="80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s="81" customFormat="1" ht="54.75" customHeight="1" x14ac:dyDescent="0.25">
      <c r="A85" s="84" t="s">
        <v>307</v>
      </c>
      <c r="B85" s="191" t="s">
        <v>236</v>
      </c>
      <c r="C85" s="192"/>
      <c r="D85" s="126" t="s">
        <v>120</v>
      </c>
      <c r="E85" s="134">
        <v>1</v>
      </c>
      <c r="F85" s="133"/>
      <c r="G85" s="142"/>
      <c r="H85" s="152">
        <f t="shared" si="4"/>
        <v>0</v>
      </c>
      <c r="I85" s="152">
        <f t="shared" si="5"/>
        <v>0</v>
      </c>
      <c r="J85" s="152">
        <f t="shared" si="6"/>
        <v>0</v>
      </c>
      <c r="K85" s="137" t="e">
        <f>(J85/$J$207)*100</f>
        <v>#DIV/0!</v>
      </c>
      <c r="L85" s="83"/>
      <c r="M85" s="80"/>
      <c r="N85" s="80"/>
      <c r="O85" s="80"/>
      <c r="P85" s="80"/>
      <c r="Q85" s="80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s="81" customFormat="1" ht="54.75" customHeight="1" x14ac:dyDescent="0.25">
      <c r="A86" s="84" t="s">
        <v>308</v>
      </c>
      <c r="B86" s="191" t="s">
        <v>133</v>
      </c>
      <c r="C86" s="192"/>
      <c r="D86" s="126" t="s">
        <v>120</v>
      </c>
      <c r="E86" s="134">
        <v>12</v>
      </c>
      <c r="F86" s="133"/>
      <c r="G86" s="142"/>
      <c r="H86" s="152">
        <f t="shared" si="4"/>
        <v>0</v>
      </c>
      <c r="I86" s="152">
        <f t="shared" si="5"/>
        <v>0</v>
      </c>
      <c r="J86" s="152">
        <f t="shared" si="6"/>
        <v>0</v>
      </c>
      <c r="K86" s="137" t="e">
        <f t="shared" ref="K86:K91" si="7">(J86/$J$207)*100</f>
        <v>#DIV/0!</v>
      </c>
      <c r="L86" s="83"/>
      <c r="M86" s="80"/>
      <c r="N86" s="80"/>
      <c r="O86" s="80"/>
      <c r="P86" s="80"/>
      <c r="Q86" s="80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s="81" customFormat="1" ht="54.75" customHeight="1" x14ac:dyDescent="0.25">
      <c r="A87" s="84" t="s">
        <v>309</v>
      </c>
      <c r="B87" s="191" t="s">
        <v>237</v>
      </c>
      <c r="C87" s="192"/>
      <c r="D87" s="126" t="s">
        <v>120</v>
      </c>
      <c r="E87" s="134">
        <v>2</v>
      </c>
      <c r="F87" s="133"/>
      <c r="G87" s="142"/>
      <c r="H87" s="152">
        <f t="shared" si="4"/>
        <v>0</v>
      </c>
      <c r="I87" s="152">
        <f t="shared" si="5"/>
        <v>0</v>
      </c>
      <c r="J87" s="152">
        <f t="shared" si="6"/>
        <v>0</v>
      </c>
      <c r="K87" s="137" t="e">
        <f t="shared" si="7"/>
        <v>#DIV/0!</v>
      </c>
      <c r="L87" s="83"/>
      <c r="M87" s="80"/>
      <c r="N87" s="80"/>
      <c r="O87" s="80"/>
      <c r="P87" s="80"/>
      <c r="Q87" s="80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s="81" customFormat="1" ht="54.75" customHeight="1" x14ac:dyDescent="0.25">
      <c r="A88" s="84" t="s">
        <v>310</v>
      </c>
      <c r="B88" s="191" t="s">
        <v>134</v>
      </c>
      <c r="C88" s="192"/>
      <c r="D88" s="126" t="s">
        <v>120</v>
      </c>
      <c r="E88" s="134">
        <v>1</v>
      </c>
      <c r="F88" s="133"/>
      <c r="G88" s="142"/>
      <c r="H88" s="152">
        <f t="shared" si="4"/>
        <v>0</v>
      </c>
      <c r="I88" s="152">
        <f t="shared" si="5"/>
        <v>0</v>
      </c>
      <c r="J88" s="152">
        <f t="shared" si="6"/>
        <v>0</v>
      </c>
      <c r="K88" s="137" t="e">
        <f t="shared" si="7"/>
        <v>#DIV/0!</v>
      </c>
      <c r="L88" s="83"/>
      <c r="M88" s="80"/>
      <c r="N88" s="80"/>
      <c r="O88" s="80"/>
      <c r="P88" s="80"/>
      <c r="Q88" s="80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s="81" customFormat="1" ht="54.75" customHeight="1" x14ac:dyDescent="0.25">
      <c r="A89" s="84" t="s">
        <v>311</v>
      </c>
      <c r="B89" s="191" t="s">
        <v>163</v>
      </c>
      <c r="C89" s="192"/>
      <c r="D89" s="126" t="s">
        <v>120</v>
      </c>
      <c r="E89" s="134">
        <v>2</v>
      </c>
      <c r="F89" s="133"/>
      <c r="G89" s="142"/>
      <c r="H89" s="152">
        <f t="shared" si="4"/>
        <v>0</v>
      </c>
      <c r="I89" s="152">
        <f t="shared" si="5"/>
        <v>0</v>
      </c>
      <c r="J89" s="152">
        <f t="shared" si="6"/>
        <v>0</v>
      </c>
      <c r="K89" s="137" t="e">
        <f t="shared" si="7"/>
        <v>#DIV/0!</v>
      </c>
      <c r="L89" s="83"/>
      <c r="M89" s="80"/>
      <c r="N89" s="80"/>
      <c r="O89" s="80"/>
      <c r="P89" s="80"/>
      <c r="Q89" s="80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s="81" customFormat="1" ht="54.75" customHeight="1" x14ac:dyDescent="0.25">
      <c r="A90" s="84" t="s">
        <v>312</v>
      </c>
      <c r="B90" s="191" t="s">
        <v>417</v>
      </c>
      <c r="C90" s="192"/>
      <c r="D90" s="126" t="s">
        <v>92</v>
      </c>
      <c r="E90" s="134">
        <v>48.5</v>
      </c>
      <c r="F90" s="133"/>
      <c r="G90" s="142"/>
      <c r="H90" s="152">
        <f t="shared" si="4"/>
        <v>0</v>
      </c>
      <c r="I90" s="152">
        <f t="shared" si="5"/>
        <v>0</v>
      </c>
      <c r="J90" s="152">
        <f t="shared" si="6"/>
        <v>0</v>
      </c>
      <c r="K90" s="137" t="e">
        <f t="shared" si="7"/>
        <v>#DIV/0!</v>
      </c>
      <c r="L90" s="83"/>
      <c r="M90" s="80"/>
      <c r="N90" s="80"/>
      <c r="O90" s="80"/>
      <c r="P90" s="80"/>
      <c r="Q90" s="80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s="81" customFormat="1" ht="54.75" customHeight="1" x14ac:dyDescent="0.25">
      <c r="A91" s="84" t="s">
        <v>313</v>
      </c>
      <c r="B91" s="191" t="s">
        <v>418</v>
      </c>
      <c r="C91" s="192"/>
      <c r="D91" s="126" t="s">
        <v>92</v>
      </c>
      <c r="E91" s="134">
        <v>48.5</v>
      </c>
      <c r="F91" s="133"/>
      <c r="G91" s="142"/>
      <c r="H91" s="152">
        <f t="shared" si="4"/>
        <v>0</v>
      </c>
      <c r="I91" s="152">
        <f t="shared" si="5"/>
        <v>0</v>
      </c>
      <c r="J91" s="152">
        <f t="shared" si="6"/>
        <v>0</v>
      </c>
      <c r="K91" s="137" t="e">
        <f t="shared" si="7"/>
        <v>#DIV/0!</v>
      </c>
      <c r="L91" s="83"/>
      <c r="M91" s="80"/>
      <c r="N91" s="80"/>
      <c r="O91" s="80"/>
      <c r="P91" s="80"/>
      <c r="Q91" s="80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s="81" customFormat="1" ht="18" customHeight="1" x14ac:dyDescent="0.25">
      <c r="A92" s="85" t="s">
        <v>155</v>
      </c>
      <c r="B92" s="197" t="s">
        <v>137</v>
      </c>
      <c r="C92" s="198"/>
      <c r="D92" s="123"/>
      <c r="E92" s="124"/>
      <c r="F92" s="86"/>
      <c r="G92" s="125"/>
      <c r="H92" s="125"/>
      <c r="I92" s="125"/>
      <c r="J92" s="125">
        <f>SUM(J94:J98)</f>
        <v>0</v>
      </c>
      <c r="K92" s="125"/>
      <c r="L92" s="83"/>
      <c r="M92" s="80"/>
      <c r="N92" s="80"/>
      <c r="O92" s="80"/>
      <c r="P92" s="80"/>
      <c r="Q92" s="80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s="81" customFormat="1" ht="18" customHeight="1" x14ac:dyDescent="0.25">
      <c r="A93" s="84"/>
      <c r="B93" s="191"/>
      <c r="C93" s="192"/>
      <c r="D93" s="126"/>
      <c r="E93" s="134"/>
      <c r="F93" s="133"/>
      <c r="G93" s="142"/>
      <c r="H93" s="152"/>
      <c r="I93" s="152"/>
      <c r="J93" s="152"/>
      <c r="K93" s="137"/>
      <c r="L93" s="83"/>
      <c r="M93" s="80"/>
      <c r="N93" s="80"/>
      <c r="O93" s="80"/>
      <c r="P93" s="80"/>
      <c r="Q93" s="80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s="81" customFormat="1" ht="42.75" customHeight="1" x14ac:dyDescent="0.25">
      <c r="A94" s="84" t="s">
        <v>314</v>
      </c>
      <c r="B94" s="191" t="s">
        <v>139</v>
      </c>
      <c r="C94" s="192"/>
      <c r="D94" s="126" t="s">
        <v>113</v>
      </c>
      <c r="E94" s="134">
        <v>1</v>
      </c>
      <c r="F94" s="133"/>
      <c r="G94" s="142"/>
      <c r="H94" s="152">
        <f t="shared" si="4"/>
        <v>0</v>
      </c>
      <c r="I94" s="152">
        <f t="shared" si="5"/>
        <v>0</v>
      </c>
      <c r="J94" s="152">
        <f t="shared" si="6"/>
        <v>0</v>
      </c>
      <c r="K94" s="137" t="e">
        <f>(J94/$J$207)*100</f>
        <v>#DIV/0!</v>
      </c>
      <c r="L94" s="83"/>
      <c r="M94" s="80"/>
      <c r="N94" s="80"/>
      <c r="O94" s="80"/>
      <c r="P94" s="80"/>
      <c r="Q94" s="80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s="81" customFormat="1" ht="42.75" customHeight="1" x14ac:dyDescent="0.25">
      <c r="A95" s="84" t="s">
        <v>315</v>
      </c>
      <c r="B95" s="191" t="s">
        <v>140</v>
      </c>
      <c r="C95" s="192"/>
      <c r="D95" s="126" t="s">
        <v>141</v>
      </c>
      <c r="E95" s="134">
        <v>1</v>
      </c>
      <c r="F95" s="133"/>
      <c r="G95" s="142"/>
      <c r="H95" s="152">
        <f t="shared" si="4"/>
        <v>0</v>
      </c>
      <c r="I95" s="152">
        <f t="shared" si="5"/>
        <v>0</v>
      </c>
      <c r="J95" s="152">
        <f t="shared" si="6"/>
        <v>0</v>
      </c>
      <c r="K95" s="137" t="e">
        <f t="shared" ref="K95:K98" si="8">(J95/$J$207)*100</f>
        <v>#DIV/0!</v>
      </c>
      <c r="L95" s="83"/>
      <c r="M95" s="80"/>
      <c r="N95" s="80"/>
      <c r="O95" s="80"/>
      <c r="P95" s="80"/>
      <c r="Q95" s="80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s="81" customFormat="1" ht="42.75" customHeight="1" x14ac:dyDescent="0.25">
      <c r="A96" s="84" t="s">
        <v>316</v>
      </c>
      <c r="B96" s="191" t="s">
        <v>142</v>
      </c>
      <c r="C96" s="192"/>
      <c r="D96" s="126" t="s">
        <v>110</v>
      </c>
      <c r="E96" s="134">
        <v>8</v>
      </c>
      <c r="F96" s="133"/>
      <c r="G96" s="142"/>
      <c r="H96" s="152">
        <f t="shared" si="4"/>
        <v>0</v>
      </c>
      <c r="I96" s="152">
        <f t="shared" si="5"/>
        <v>0</v>
      </c>
      <c r="J96" s="152">
        <f t="shared" si="6"/>
        <v>0</v>
      </c>
      <c r="K96" s="137" t="e">
        <f t="shared" si="8"/>
        <v>#DIV/0!</v>
      </c>
      <c r="L96" s="83"/>
      <c r="M96" s="80"/>
      <c r="N96" s="80"/>
      <c r="O96" s="80"/>
      <c r="P96" s="80"/>
      <c r="Q96" s="80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s="81" customFormat="1" ht="42.75" customHeight="1" x14ac:dyDescent="0.25">
      <c r="A97" s="84" t="s">
        <v>317</v>
      </c>
      <c r="B97" s="191" t="s">
        <v>143</v>
      </c>
      <c r="C97" s="192"/>
      <c r="D97" s="126" t="s">
        <v>144</v>
      </c>
      <c r="E97" s="134">
        <v>220</v>
      </c>
      <c r="F97" s="133"/>
      <c r="G97" s="142"/>
      <c r="H97" s="152">
        <f t="shared" si="4"/>
        <v>0</v>
      </c>
      <c r="I97" s="152">
        <f t="shared" si="5"/>
        <v>0</v>
      </c>
      <c r="J97" s="152">
        <f t="shared" si="6"/>
        <v>0</v>
      </c>
      <c r="K97" s="137" t="e">
        <f t="shared" si="8"/>
        <v>#DIV/0!</v>
      </c>
      <c r="L97" s="83"/>
      <c r="M97" s="80"/>
      <c r="N97" s="80"/>
      <c r="O97" s="80"/>
      <c r="P97" s="80"/>
      <c r="Q97" s="80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s="81" customFormat="1" ht="42.75" customHeight="1" x14ac:dyDescent="0.25">
      <c r="A98" s="84" t="s">
        <v>318</v>
      </c>
      <c r="B98" s="191" t="s">
        <v>145</v>
      </c>
      <c r="C98" s="192"/>
      <c r="D98" s="126" t="s">
        <v>113</v>
      </c>
      <c r="E98" s="134">
        <v>3</v>
      </c>
      <c r="F98" s="133"/>
      <c r="G98" s="142"/>
      <c r="H98" s="152">
        <f t="shared" si="4"/>
        <v>0</v>
      </c>
      <c r="I98" s="152">
        <f t="shared" si="5"/>
        <v>0</v>
      </c>
      <c r="J98" s="152">
        <f t="shared" si="6"/>
        <v>0</v>
      </c>
      <c r="K98" s="137" t="e">
        <f t="shared" si="8"/>
        <v>#DIV/0!</v>
      </c>
      <c r="L98" s="83"/>
      <c r="M98" s="80"/>
      <c r="N98" s="80"/>
      <c r="O98" s="80"/>
      <c r="P98" s="80"/>
      <c r="Q98" s="80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s="81" customFormat="1" ht="18" customHeight="1" x14ac:dyDescent="0.25">
      <c r="A99" s="85" t="s">
        <v>156</v>
      </c>
      <c r="B99" s="197" t="s">
        <v>146</v>
      </c>
      <c r="C99" s="198"/>
      <c r="D99" s="123"/>
      <c r="E99" s="124"/>
      <c r="F99" s="86"/>
      <c r="G99" s="125"/>
      <c r="H99" s="125"/>
      <c r="I99" s="125"/>
      <c r="J99" s="125">
        <f>SUM(J101:J106)</f>
        <v>0</v>
      </c>
      <c r="K99" s="125"/>
      <c r="L99" s="83"/>
      <c r="M99" s="80"/>
      <c r="N99" s="80"/>
      <c r="O99" s="80"/>
      <c r="P99" s="80"/>
      <c r="Q99" s="80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s="81" customFormat="1" ht="18" customHeight="1" x14ac:dyDescent="0.25">
      <c r="A100" s="84"/>
      <c r="B100" s="191"/>
      <c r="C100" s="192"/>
      <c r="D100" s="126"/>
      <c r="E100" s="134"/>
      <c r="F100" s="133"/>
      <c r="G100" s="142"/>
      <c r="H100" s="152"/>
      <c r="I100" s="152"/>
      <c r="J100" s="152"/>
      <c r="K100" s="137"/>
      <c r="L100" s="83"/>
      <c r="M100" s="80"/>
      <c r="N100" s="80"/>
      <c r="O100" s="80"/>
      <c r="P100" s="80"/>
      <c r="Q100" s="80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s="81" customFormat="1" ht="66.75" customHeight="1" x14ac:dyDescent="0.25">
      <c r="A101" s="84" t="s">
        <v>319</v>
      </c>
      <c r="B101" s="191" t="s">
        <v>150</v>
      </c>
      <c r="C101" s="192"/>
      <c r="D101" s="126" t="s">
        <v>151</v>
      </c>
      <c r="E101" s="134">
        <v>15</v>
      </c>
      <c r="F101" s="133"/>
      <c r="G101" s="142"/>
      <c r="H101" s="152">
        <f t="shared" si="4"/>
        <v>0</v>
      </c>
      <c r="I101" s="152">
        <f t="shared" si="5"/>
        <v>0</v>
      </c>
      <c r="J101" s="152">
        <f t="shared" si="6"/>
        <v>0</v>
      </c>
      <c r="K101" s="137" t="e">
        <f>(J101/$J$207)*100</f>
        <v>#DIV/0!</v>
      </c>
      <c r="L101" s="83"/>
      <c r="M101" s="80"/>
      <c r="N101" s="80"/>
      <c r="O101" s="80"/>
      <c r="P101" s="80"/>
      <c r="Q101" s="80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s="81" customFormat="1" ht="66.75" customHeight="1" x14ac:dyDescent="0.25">
      <c r="A102" s="84" t="s">
        <v>320</v>
      </c>
      <c r="B102" s="191" t="s">
        <v>149</v>
      </c>
      <c r="C102" s="192"/>
      <c r="D102" s="126" t="s">
        <v>151</v>
      </c>
      <c r="E102" s="134">
        <v>0.5</v>
      </c>
      <c r="F102" s="133"/>
      <c r="G102" s="142"/>
      <c r="H102" s="152">
        <f t="shared" si="4"/>
        <v>0</v>
      </c>
      <c r="I102" s="152">
        <f t="shared" si="5"/>
        <v>0</v>
      </c>
      <c r="J102" s="152">
        <f t="shared" si="6"/>
        <v>0</v>
      </c>
      <c r="K102" s="137" t="e">
        <f>(J102/$J$207)*100</f>
        <v>#DIV/0!</v>
      </c>
      <c r="L102" s="83"/>
      <c r="M102" s="80"/>
      <c r="N102" s="80"/>
      <c r="O102" s="80"/>
      <c r="P102" s="80"/>
      <c r="Q102" s="80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s="81" customFormat="1" ht="66.75" customHeight="1" x14ac:dyDescent="0.25">
      <c r="A103" s="84" t="s">
        <v>321</v>
      </c>
      <c r="B103" s="191" t="s">
        <v>116</v>
      </c>
      <c r="C103" s="192"/>
      <c r="D103" s="126" t="s">
        <v>92</v>
      </c>
      <c r="E103" s="134">
        <v>3.5</v>
      </c>
      <c r="F103" s="133"/>
      <c r="G103" s="142"/>
      <c r="H103" s="152">
        <f t="shared" si="4"/>
        <v>0</v>
      </c>
      <c r="I103" s="152">
        <f t="shared" si="5"/>
        <v>0</v>
      </c>
      <c r="J103" s="152">
        <f t="shared" si="6"/>
        <v>0</v>
      </c>
      <c r="K103" s="137" t="e">
        <f>(J103/$J$207)*100</f>
        <v>#DIV/0!</v>
      </c>
      <c r="L103" s="83"/>
      <c r="M103" s="80"/>
      <c r="N103" s="80"/>
      <c r="O103" s="80"/>
      <c r="P103" s="80"/>
      <c r="Q103" s="80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s="81" customFormat="1" ht="66.75" customHeight="1" x14ac:dyDescent="0.25">
      <c r="A104" s="84" t="s">
        <v>322</v>
      </c>
      <c r="B104" s="191" t="s">
        <v>117</v>
      </c>
      <c r="C104" s="192"/>
      <c r="D104" s="126" t="s">
        <v>151</v>
      </c>
      <c r="E104" s="134">
        <v>3</v>
      </c>
      <c r="F104" s="133"/>
      <c r="G104" s="142"/>
      <c r="H104" s="152">
        <f t="shared" si="4"/>
        <v>0</v>
      </c>
      <c r="I104" s="152">
        <f t="shared" si="5"/>
        <v>0</v>
      </c>
      <c r="J104" s="152">
        <f t="shared" si="6"/>
        <v>0</v>
      </c>
      <c r="K104" s="137" t="e">
        <f>(J104/$J$207)*100</f>
        <v>#DIV/0!</v>
      </c>
      <c r="L104" s="83"/>
      <c r="M104" s="80"/>
      <c r="N104" s="80"/>
      <c r="O104" s="80"/>
      <c r="P104" s="80"/>
      <c r="Q104" s="80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s="81" customFormat="1" ht="66.75" customHeight="1" x14ac:dyDescent="0.25">
      <c r="A105" s="84" t="s">
        <v>323</v>
      </c>
      <c r="B105" s="191" t="s">
        <v>152</v>
      </c>
      <c r="C105" s="192"/>
      <c r="D105" s="126" t="s">
        <v>151</v>
      </c>
      <c r="E105" s="134">
        <v>3</v>
      </c>
      <c r="F105" s="133"/>
      <c r="G105" s="142"/>
      <c r="H105" s="152">
        <f t="shared" si="4"/>
        <v>0</v>
      </c>
      <c r="I105" s="152">
        <f t="shared" si="5"/>
        <v>0</v>
      </c>
      <c r="J105" s="152">
        <f t="shared" si="6"/>
        <v>0</v>
      </c>
      <c r="K105" s="137" t="e">
        <f>(J105/$J$207)*100</f>
        <v>#DIV/0!</v>
      </c>
      <c r="L105" s="83"/>
      <c r="M105" s="80"/>
      <c r="N105" s="80"/>
      <c r="O105" s="80"/>
      <c r="P105" s="80"/>
      <c r="Q105" s="80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s="81" customFormat="1" ht="66.75" customHeight="1" x14ac:dyDescent="0.25">
      <c r="A106" s="84" t="s">
        <v>324</v>
      </c>
      <c r="B106" s="191" t="s">
        <v>153</v>
      </c>
      <c r="C106" s="192"/>
      <c r="D106" s="126" t="s">
        <v>154</v>
      </c>
      <c r="E106" s="134">
        <v>120</v>
      </c>
      <c r="F106" s="133"/>
      <c r="G106" s="142"/>
      <c r="H106" s="152">
        <f t="shared" si="4"/>
        <v>0</v>
      </c>
      <c r="I106" s="152">
        <f t="shared" si="5"/>
        <v>0</v>
      </c>
      <c r="J106" s="152">
        <f t="shared" si="6"/>
        <v>0</v>
      </c>
      <c r="K106" s="137" t="e">
        <f>(J106/$J$207)*100</f>
        <v>#DIV/0!</v>
      </c>
      <c r="L106" s="83"/>
      <c r="M106" s="80"/>
      <c r="N106" s="80"/>
      <c r="O106" s="80"/>
      <c r="P106" s="80"/>
      <c r="Q106" s="80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s="81" customFormat="1" ht="18" customHeight="1" x14ac:dyDescent="0.25">
      <c r="A107" s="85" t="s">
        <v>161</v>
      </c>
      <c r="B107" s="197" t="s">
        <v>157</v>
      </c>
      <c r="C107" s="198"/>
      <c r="D107" s="123"/>
      <c r="E107" s="124"/>
      <c r="F107" s="86"/>
      <c r="G107" s="125"/>
      <c r="H107" s="125"/>
      <c r="I107" s="125"/>
      <c r="J107" s="125">
        <f>SUM(J109:J113)</f>
        <v>0</v>
      </c>
      <c r="K107" s="125"/>
      <c r="L107" s="83"/>
      <c r="M107" s="80"/>
      <c r="N107" s="80"/>
      <c r="O107" s="80"/>
      <c r="P107" s="80"/>
      <c r="Q107" s="80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s="81" customFormat="1" ht="18" customHeight="1" x14ac:dyDescent="0.25">
      <c r="A108" s="84"/>
      <c r="B108" s="191"/>
      <c r="C108" s="192"/>
      <c r="D108" s="126"/>
      <c r="E108" s="134"/>
      <c r="F108" s="133"/>
      <c r="G108" s="142"/>
      <c r="H108" s="152"/>
      <c r="I108" s="152"/>
      <c r="J108" s="152"/>
      <c r="K108" s="137"/>
      <c r="L108" s="83"/>
      <c r="M108" s="80"/>
      <c r="N108" s="80"/>
      <c r="O108" s="80"/>
      <c r="P108" s="80"/>
      <c r="Q108" s="80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s="81" customFormat="1" ht="42.75" customHeight="1" x14ac:dyDescent="0.25">
      <c r="A109" s="84" t="s">
        <v>325</v>
      </c>
      <c r="B109" s="191" t="s">
        <v>158</v>
      </c>
      <c r="C109" s="192"/>
      <c r="D109" s="126" t="s">
        <v>154</v>
      </c>
      <c r="E109" s="134">
        <v>2500</v>
      </c>
      <c r="F109" s="133"/>
      <c r="G109" s="142"/>
      <c r="H109" s="152">
        <f t="shared" si="4"/>
        <v>0</v>
      </c>
      <c r="I109" s="152">
        <f t="shared" si="5"/>
        <v>0</v>
      </c>
      <c r="J109" s="152">
        <f t="shared" si="6"/>
        <v>0</v>
      </c>
      <c r="K109" s="137" t="e">
        <f>(J109/$J$207)*100</f>
        <v>#DIV/0!</v>
      </c>
      <c r="L109" s="83"/>
      <c r="M109" s="80"/>
      <c r="N109" s="80"/>
      <c r="O109" s="80"/>
      <c r="P109" s="80"/>
      <c r="Q109" s="80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s="81" customFormat="1" ht="42.75" customHeight="1" x14ac:dyDescent="0.25">
      <c r="A110" s="84" t="s">
        <v>326</v>
      </c>
      <c r="B110" s="191" t="s">
        <v>159</v>
      </c>
      <c r="C110" s="192"/>
      <c r="D110" s="126" t="s">
        <v>154</v>
      </c>
      <c r="E110" s="134">
        <v>2500</v>
      </c>
      <c r="F110" s="133"/>
      <c r="G110" s="142"/>
      <c r="H110" s="152">
        <f t="shared" si="4"/>
        <v>0</v>
      </c>
      <c r="I110" s="152">
        <f t="shared" si="5"/>
        <v>0</v>
      </c>
      <c r="J110" s="152">
        <f t="shared" si="6"/>
        <v>0</v>
      </c>
      <c r="K110" s="137" t="e">
        <f>(J110/$J$207)*100</f>
        <v>#DIV/0!</v>
      </c>
      <c r="L110" s="83"/>
      <c r="M110" s="80"/>
      <c r="N110" s="80"/>
      <c r="O110" s="80"/>
      <c r="P110" s="80"/>
      <c r="Q110" s="80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s="81" customFormat="1" ht="42.75" customHeight="1" x14ac:dyDescent="0.25">
      <c r="A111" s="84" t="s">
        <v>327</v>
      </c>
      <c r="B111" s="191" t="s">
        <v>147</v>
      </c>
      <c r="C111" s="192"/>
      <c r="D111" s="126" t="s">
        <v>151</v>
      </c>
      <c r="E111" s="134">
        <v>65</v>
      </c>
      <c r="F111" s="133"/>
      <c r="G111" s="142"/>
      <c r="H111" s="152">
        <f t="shared" si="4"/>
        <v>0</v>
      </c>
      <c r="I111" s="152">
        <f t="shared" si="5"/>
        <v>0</v>
      </c>
      <c r="J111" s="152">
        <f t="shared" si="6"/>
        <v>0</v>
      </c>
      <c r="K111" s="137" t="e">
        <f>(J111/$J$207)*100</f>
        <v>#DIV/0!</v>
      </c>
      <c r="L111" s="83"/>
      <c r="M111" s="80"/>
      <c r="N111" s="80"/>
      <c r="O111" s="80"/>
      <c r="P111" s="80"/>
      <c r="Q111" s="80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s="81" customFormat="1" ht="42.75" customHeight="1" x14ac:dyDescent="0.25">
      <c r="A112" s="84" t="s">
        <v>328</v>
      </c>
      <c r="B112" s="191" t="s">
        <v>148</v>
      </c>
      <c r="C112" s="192"/>
      <c r="D112" s="126" t="s">
        <v>92</v>
      </c>
      <c r="E112" s="134">
        <v>15</v>
      </c>
      <c r="F112" s="133"/>
      <c r="G112" s="142"/>
      <c r="H112" s="152">
        <f t="shared" si="4"/>
        <v>0</v>
      </c>
      <c r="I112" s="152">
        <f t="shared" si="5"/>
        <v>0</v>
      </c>
      <c r="J112" s="152">
        <f t="shared" si="6"/>
        <v>0</v>
      </c>
      <c r="K112" s="137" t="e">
        <f>(J112/$J$207)*100</f>
        <v>#DIV/0!</v>
      </c>
      <c r="L112" s="83"/>
      <c r="M112" s="80"/>
      <c r="N112" s="80"/>
      <c r="O112" s="80"/>
      <c r="P112" s="80"/>
      <c r="Q112" s="80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s="81" customFormat="1" ht="42.75" customHeight="1" x14ac:dyDescent="0.25">
      <c r="A113" s="84" t="s">
        <v>329</v>
      </c>
      <c r="B113" s="191" t="s">
        <v>160</v>
      </c>
      <c r="C113" s="192"/>
      <c r="D113" s="126" t="s">
        <v>92</v>
      </c>
      <c r="E113" s="134">
        <v>65</v>
      </c>
      <c r="F113" s="133"/>
      <c r="G113" s="142"/>
      <c r="H113" s="152">
        <f t="shared" si="4"/>
        <v>0</v>
      </c>
      <c r="I113" s="152">
        <f t="shared" si="5"/>
        <v>0</v>
      </c>
      <c r="J113" s="152">
        <f t="shared" si="6"/>
        <v>0</v>
      </c>
      <c r="K113" s="137" t="e">
        <f>(J113/$J$207)*100</f>
        <v>#DIV/0!</v>
      </c>
      <c r="L113" s="83"/>
      <c r="M113" s="80"/>
      <c r="N113" s="80"/>
      <c r="O113" s="80"/>
      <c r="P113" s="80"/>
      <c r="Q113" s="80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s="81" customFormat="1" ht="18" customHeight="1" x14ac:dyDescent="0.25">
      <c r="A114" s="85" t="s">
        <v>186</v>
      </c>
      <c r="B114" s="197" t="s">
        <v>162</v>
      </c>
      <c r="C114" s="198"/>
      <c r="D114" s="123"/>
      <c r="E114" s="124"/>
      <c r="F114" s="86"/>
      <c r="G114" s="125"/>
      <c r="H114" s="125"/>
      <c r="I114" s="125"/>
      <c r="J114" s="125">
        <f>SUM(J116:J138)</f>
        <v>0</v>
      </c>
      <c r="K114" s="125"/>
      <c r="L114" s="83"/>
      <c r="M114" s="80"/>
      <c r="N114" s="80"/>
      <c r="O114" s="80"/>
      <c r="P114" s="80"/>
      <c r="Q114" s="80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s="81" customFormat="1" ht="18" customHeight="1" x14ac:dyDescent="0.25">
      <c r="A115" s="84"/>
      <c r="B115" s="191"/>
      <c r="C115" s="192"/>
      <c r="D115" s="126"/>
      <c r="E115" s="134"/>
      <c r="F115" s="133"/>
      <c r="G115" s="142"/>
      <c r="H115" s="152"/>
      <c r="I115" s="152"/>
      <c r="J115" s="152"/>
      <c r="K115" s="137"/>
      <c r="L115" s="83"/>
      <c r="M115" s="80"/>
      <c r="N115" s="80"/>
      <c r="O115" s="80"/>
      <c r="P115" s="80"/>
      <c r="Q115" s="80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s="81" customFormat="1" ht="48.75" customHeight="1" x14ac:dyDescent="0.25">
      <c r="A116" s="84" t="s">
        <v>330</v>
      </c>
      <c r="B116" s="191" t="s">
        <v>164</v>
      </c>
      <c r="C116" s="192"/>
      <c r="D116" s="126" t="s">
        <v>120</v>
      </c>
      <c r="E116" s="134">
        <v>1</v>
      </c>
      <c r="F116" s="133"/>
      <c r="G116" s="142"/>
      <c r="H116" s="152">
        <f t="shared" si="4"/>
        <v>0</v>
      </c>
      <c r="I116" s="152">
        <f t="shared" si="5"/>
        <v>0</v>
      </c>
      <c r="J116" s="152">
        <f t="shared" si="6"/>
        <v>0</v>
      </c>
      <c r="K116" s="137" t="e">
        <f>(J116/$J$207)*100</f>
        <v>#DIV/0!</v>
      </c>
      <c r="L116" s="83"/>
      <c r="M116" s="80"/>
      <c r="N116" s="80"/>
      <c r="O116" s="80"/>
      <c r="P116" s="80"/>
      <c r="Q116" s="80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s="81" customFormat="1" ht="48.75" customHeight="1" x14ac:dyDescent="0.25">
      <c r="A117" s="84" t="s">
        <v>331</v>
      </c>
      <c r="B117" s="191" t="s">
        <v>165</v>
      </c>
      <c r="C117" s="192"/>
      <c r="D117" s="126" t="s">
        <v>144</v>
      </c>
      <c r="E117" s="134">
        <v>2.5</v>
      </c>
      <c r="F117" s="133"/>
      <c r="G117" s="142"/>
      <c r="H117" s="152">
        <f t="shared" si="4"/>
        <v>0</v>
      </c>
      <c r="I117" s="152">
        <f t="shared" si="5"/>
        <v>0</v>
      </c>
      <c r="J117" s="152">
        <f t="shared" si="6"/>
        <v>0</v>
      </c>
      <c r="K117" s="137" t="e">
        <f>(J117/$J$207)*100</f>
        <v>#DIV/0!</v>
      </c>
      <c r="L117" s="83"/>
      <c r="M117" s="80"/>
      <c r="N117" s="80"/>
      <c r="O117" s="80"/>
      <c r="P117" s="80"/>
      <c r="Q117" s="80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s="81" customFormat="1" ht="48.75" customHeight="1" x14ac:dyDescent="0.25">
      <c r="A118" s="84" t="s">
        <v>332</v>
      </c>
      <c r="B118" s="191" t="s">
        <v>166</v>
      </c>
      <c r="C118" s="192"/>
      <c r="D118" s="126" t="s">
        <v>120</v>
      </c>
      <c r="E118" s="134">
        <v>15</v>
      </c>
      <c r="F118" s="133"/>
      <c r="G118" s="142"/>
      <c r="H118" s="152">
        <f t="shared" si="4"/>
        <v>0</v>
      </c>
      <c r="I118" s="152">
        <f t="shared" si="5"/>
        <v>0</v>
      </c>
      <c r="J118" s="152">
        <f t="shared" si="6"/>
        <v>0</v>
      </c>
      <c r="K118" s="137" t="e">
        <f>(J118/$J$207)*100</f>
        <v>#DIV/0!</v>
      </c>
      <c r="L118" s="83"/>
      <c r="M118" s="80"/>
      <c r="N118" s="80"/>
      <c r="O118" s="80"/>
      <c r="P118" s="80"/>
      <c r="Q118" s="80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s="81" customFormat="1" ht="48.75" customHeight="1" x14ac:dyDescent="0.25">
      <c r="A119" s="84" t="s">
        <v>333</v>
      </c>
      <c r="B119" s="191" t="s">
        <v>167</v>
      </c>
      <c r="C119" s="192"/>
      <c r="D119" s="126" t="s">
        <v>120</v>
      </c>
      <c r="E119" s="134">
        <v>15</v>
      </c>
      <c r="F119" s="133"/>
      <c r="G119" s="142"/>
      <c r="H119" s="152">
        <f t="shared" si="4"/>
        <v>0</v>
      </c>
      <c r="I119" s="152">
        <f t="shared" si="5"/>
        <v>0</v>
      </c>
      <c r="J119" s="152">
        <f t="shared" si="6"/>
        <v>0</v>
      </c>
      <c r="K119" s="137" t="e">
        <f>(J119/$J$207)*100</f>
        <v>#DIV/0!</v>
      </c>
      <c r="L119" s="83"/>
      <c r="M119" s="80"/>
      <c r="N119" s="80"/>
      <c r="O119" s="80"/>
      <c r="P119" s="80"/>
      <c r="Q119" s="80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s="81" customFormat="1" ht="48.75" customHeight="1" x14ac:dyDescent="0.25">
      <c r="A120" s="84" t="s">
        <v>334</v>
      </c>
      <c r="B120" s="191" t="s">
        <v>168</v>
      </c>
      <c r="C120" s="192"/>
      <c r="D120" s="126" t="s">
        <v>120</v>
      </c>
      <c r="E120" s="134">
        <v>10</v>
      </c>
      <c r="F120" s="133"/>
      <c r="G120" s="142"/>
      <c r="H120" s="152">
        <f t="shared" si="4"/>
        <v>0</v>
      </c>
      <c r="I120" s="152">
        <f t="shared" si="5"/>
        <v>0</v>
      </c>
      <c r="J120" s="152">
        <f t="shared" si="6"/>
        <v>0</v>
      </c>
      <c r="K120" s="137" t="e">
        <f>(J120/$J$207)*100</f>
        <v>#DIV/0!</v>
      </c>
      <c r="L120" s="83"/>
      <c r="M120" s="80"/>
      <c r="N120" s="80"/>
      <c r="O120" s="80"/>
      <c r="P120" s="80"/>
      <c r="Q120" s="80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s="81" customFormat="1" ht="48.75" customHeight="1" x14ac:dyDescent="0.25">
      <c r="A121" s="84" t="s">
        <v>335</v>
      </c>
      <c r="B121" s="191" t="s">
        <v>169</v>
      </c>
      <c r="C121" s="192"/>
      <c r="D121" s="126" t="s">
        <v>120</v>
      </c>
      <c r="E121" s="134">
        <v>5</v>
      </c>
      <c r="F121" s="133"/>
      <c r="G121" s="142"/>
      <c r="H121" s="152">
        <f t="shared" si="4"/>
        <v>0</v>
      </c>
      <c r="I121" s="152">
        <f t="shared" si="5"/>
        <v>0</v>
      </c>
      <c r="J121" s="152">
        <f t="shared" si="6"/>
        <v>0</v>
      </c>
      <c r="K121" s="137" t="e">
        <f>(J121/$J$207)*100</f>
        <v>#DIV/0!</v>
      </c>
      <c r="L121" s="83"/>
      <c r="M121" s="80"/>
      <c r="N121" s="80"/>
      <c r="O121" s="80"/>
      <c r="P121" s="80"/>
      <c r="Q121" s="80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s="81" customFormat="1" ht="48.75" customHeight="1" x14ac:dyDescent="0.25">
      <c r="A122" s="84" t="s">
        <v>336</v>
      </c>
      <c r="B122" s="191" t="s">
        <v>170</v>
      </c>
      <c r="C122" s="192"/>
      <c r="D122" s="126" t="s">
        <v>120</v>
      </c>
      <c r="E122" s="134">
        <v>1</v>
      </c>
      <c r="F122" s="133"/>
      <c r="G122" s="142"/>
      <c r="H122" s="152">
        <f t="shared" si="4"/>
        <v>0</v>
      </c>
      <c r="I122" s="152">
        <f t="shared" si="5"/>
        <v>0</v>
      </c>
      <c r="J122" s="152">
        <f t="shared" si="6"/>
        <v>0</v>
      </c>
      <c r="K122" s="137" t="e">
        <f>(J122/$J$207)*100</f>
        <v>#DIV/0!</v>
      </c>
      <c r="L122" s="83"/>
      <c r="M122" s="80"/>
      <c r="N122" s="80"/>
      <c r="O122" s="80"/>
      <c r="P122" s="80"/>
      <c r="Q122" s="80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s="81" customFormat="1" ht="48.75" customHeight="1" x14ac:dyDescent="0.25">
      <c r="A123" s="84" t="s">
        <v>337</v>
      </c>
      <c r="B123" s="191" t="s">
        <v>171</v>
      </c>
      <c r="C123" s="192"/>
      <c r="D123" s="126" t="s">
        <v>120</v>
      </c>
      <c r="E123" s="134">
        <v>2</v>
      </c>
      <c r="F123" s="133"/>
      <c r="G123" s="142"/>
      <c r="H123" s="152">
        <f t="shared" si="4"/>
        <v>0</v>
      </c>
      <c r="I123" s="152">
        <f t="shared" si="5"/>
        <v>0</v>
      </c>
      <c r="J123" s="152">
        <f t="shared" si="6"/>
        <v>0</v>
      </c>
      <c r="K123" s="137" t="e">
        <f>(J123/$J$207)*100</f>
        <v>#DIV/0!</v>
      </c>
      <c r="L123" s="83"/>
      <c r="M123" s="80"/>
      <c r="N123" s="80"/>
      <c r="O123" s="80"/>
      <c r="P123" s="80"/>
      <c r="Q123" s="80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s="81" customFormat="1" ht="48.75" customHeight="1" x14ac:dyDescent="0.25">
      <c r="A124" s="84" t="s">
        <v>338</v>
      </c>
      <c r="B124" s="191" t="s">
        <v>172</v>
      </c>
      <c r="C124" s="192"/>
      <c r="D124" s="126" t="s">
        <v>120</v>
      </c>
      <c r="E124" s="134">
        <v>1</v>
      </c>
      <c r="F124" s="133"/>
      <c r="G124" s="142"/>
      <c r="H124" s="152">
        <f t="shared" si="4"/>
        <v>0</v>
      </c>
      <c r="I124" s="152">
        <f t="shared" si="5"/>
        <v>0</v>
      </c>
      <c r="J124" s="152">
        <f t="shared" si="6"/>
        <v>0</v>
      </c>
      <c r="K124" s="137" t="e">
        <f>(J124/$J$207)*100</f>
        <v>#DIV/0!</v>
      </c>
      <c r="L124" s="83"/>
      <c r="M124" s="80"/>
      <c r="N124" s="80"/>
      <c r="O124" s="80"/>
      <c r="P124" s="80"/>
      <c r="Q124" s="80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s="81" customFormat="1" ht="48.75" customHeight="1" x14ac:dyDescent="0.25">
      <c r="A125" s="84" t="s">
        <v>339</v>
      </c>
      <c r="B125" s="191" t="s">
        <v>173</v>
      </c>
      <c r="C125" s="192"/>
      <c r="D125" s="126" t="s">
        <v>110</v>
      </c>
      <c r="E125" s="134">
        <v>175</v>
      </c>
      <c r="F125" s="133"/>
      <c r="G125" s="142"/>
      <c r="H125" s="152">
        <f t="shared" si="4"/>
        <v>0</v>
      </c>
      <c r="I125" s="152">
        <f t="shared" si="5"/>
        <v>0</v>
      </c>
      <c r="J125" s="152">
        <f t="shared" si="6"/>
        <v>0</v>
      </c>
      <c r="K125" s="137" t="e">
        <f>(J125/$J$207)*100</f>
        <v>#DIV/0!</v>
      </c>
      <c r="L125" s="83"/>
      <c r="M125" s="80"/>
      <c r="N125" s="80"/>
      <c r="O125" s="80"/>
      <c r="P125" s="80"/>
      <c r="Q125" s="80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s="81" customFormat="1" ht="48.75" customHeight="1" x14ac:dyDescent="0.25">
      <c r="A126" s="84" t="s">
        <v>340</v>
      </c>
      <c r="B126" s="191" t="s">
        <v>174</v>
      </c>
      <c r="C126" s="192"/>
      <c r="D126" s="126" t="s">
        <v>110</v>
      </c>
      <c r="E126" s="134">
        <v>250</v>
      </c>
      <c r="F126" s="133"/>
      <c r="G126" s="142"/>
      <c r="H126" s="152">
        <f t="shared" si="4"/>
        <v>0</v>
      </c>
      <c r="I126" s="152">
        <f t="shared" si="5"/>
        <v>0</v>
      </c>
      <c r="J126" s="152">
        <f t="shared" si="6"/>
        <v>0</v>
      </c>
      <c r="K126" s="137" t="e">
        <f>(J126/$J$207)*100</f>
        <v>#DIV/0!</v>
      </c>
      <c r="L126" s="83"/>
      <c r="M126" s="80"/>
      <c r="N126" s="80"/>
      <c r="O126" s="80"/>
      <c r="P126" s="80"/>
      <c r="Q126" s="80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s="81" customFormat="1" ht="48.75" customHeight="1" x14ac:dyDescent="0.25">
      <c r="A127" s="84" t="s">
        <v>341</v>
      </c>
      <c r="B127" s="191" t="s">
        <v>175</v>
      </c>
      <c r="C127" s="192"/>
      <c r="D127" s="126" t="s">
        <v>110</v>
      </c>
      <c r="E127" s="134">
        <v>2500</v>
      </c>
      <c r="F127" s="133"/>
      <c r="G127" s="142"/>
      <c r="H127" s="152">
        <f t="shared" si="4"/>
        <v>0</v>
      </c>
      <c r="I127" s="152">
        <f t="shared" si="5"/>
        <v>0</v>
      </c>
      <c r="J127" s="152">
        <f t="shared" si="6"/>
        <v>0</v>
      </c>
      <c r="K127" s="137" t="e">
        <f>(J127/$J$207)*100</f>
        <v>#DIV/0!</v>
      </c>
      <c r="L127" s="83"/>
      <c r="M127" s="80"/>
      <c r="N127" s="80"/>
      <c r="O127" s="80"/>
      <c r="P127" s="80"/>
      <c r="Q127" s="80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s="81" customFormat="1" ht="48.75" customHeight="1" x14ac:dyDescent="0.25">
      <c r="A128" s="84" t="s">
        <v>342</v>
      </c>
      <c r="B128" s="191" t="s">
        <v>176</v>
      </c>
      <c r="C128" s="192"/>
      <c r="D128" s="126" t="s">
        <v>110</v>
      </c>
      <c r="E128" s="134">
        <v>600</v>
      </c>
      <c r="F128" s="133"/>
      <c r="G128" s="142"/>
      <c r="H128" s="152">
        <f t="shared" si="4"/>
        <v>0</v>
      </c>
      <c r="I128" s="152">
        <f t="shared" si="5"/>
        <v>0</v>
      </c>
      <c r="J128" s="152">
        <f t="shared" si="6"/>
        <v>0</v>
      </c>
      <c r="K128" s="137" t="e">
        <f>(J128/$J$207)*100</f>
        <v>#DIV/0!</v>
      </c>
      <c r="L128" s="83"/>
      <c r="M128" s="80"/>
      <c r="N128" s="80"/>
      <c r="O128" s="80"/>
      <c r="P128" s="80"/>
      <c r="Q128" s="80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s="81" customFormat="1" ht="48.75" customHeight="1" x14ac:dyDescent="0.25">
      <c r="A129" s="84" t="s">
        <v>343</v>
      </c>
      <c r="B129" s="191" t="s">
        <v>177</v>
      </c>
      <c r="C129" s="192"/>
      <c r="D129" s="126" t="s">
        <v>120</v>
      </c>
      <c r="E129" s="134">
        <v>25</v>
      </c>
      <c r="F129" s="133"/>
      <c r="G129" s="142"/>
      <c r="H129" s="152">
        <f t="shared" si="4"/>
        <v>0</v>
      </c>
      <c r="I129" s="152">
        <f t="shared" si="5"/>
        <v>0</v>
      </c>
      <c r="J129" s="152">
        <f t="shared" si="6"/>
        <v>0</v>
      </c>
      <c r="K129" s="137" t="e">
        <f>(J129/$J$207)*100</f>
        <v>#DIV/0!</v>
      </c>
      <c r="L129" s="83"/>
      <c r="M129" s="80"/>
      <c r="N129" s="80"/>
      <c r="O129" s="80"/>
      <c r="P129" s="80"/>
      <c r="Q129" s="80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s="81" customFormat="1" ht="48.75" customHeight="1" x14ac:dyDescent="0.25">
      <c r="A130" s="84" t="s">
        <v>344</v>
      </c>
      <c r="B130" s="191" t="s">
        <v>178</v>
      </c>
      <c r="C130" s="192"/>
      <c r="D130" s="126" t="s">
        <v>123</v>
      </c>
      <c r="E130" s="134">
        <v>50</v>
      </c>
      <c r="F130" s="133"/>
      <c r="G130" s="142"/>
      <c r="H130" s="152">
        <f t="shared" si="4"/>
        <v>0</v>
      </c>
      <c r="I130" s="152">
        <f t="shared" si="5"/>
        <v>0</v>
      </c>
      <c r="J130" s="152">
        <f t="shared" si="6"/>
        <v>0</v>
      </c>
      <c r="K130" s="137" t="e">
        <f>(J130/$J$207)*100</f>
        <v>#DIV/0!</v>
      </c>
      <c r="L130" s="83"/>
      <c r="M130" s="80"/>
      <c r="N130" s="80"/>
      <c r="O130" s="80"/>
      <c r="P130" s="80"/>
      <c r="Q130" s="80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s="81" customFormat="1" ht="48.75" customHeight="1" x14ac:dyDescent="0.25">
      <c r="A131" s="84" t="s">
        <v>345</v>
      </c>
      <c r="B131" s="191" t="s">
        <v>179</v>
      </c>
      <c r="C131" s="192"/>
      <c r="D131" s="126" t="s">
        <v>123</v>
      </c>
      <c r="E131" s="134">
        <v>12</v>
      </c>
      <c r="F131" s="133"/>
      <c r="G131" s="142"/>
      <c r="H131" s="152">
        <f t="shared" si="4"/>
        <v>0</v>
      </c>
      <c r="I131" s="152">
        <f t="shared" si="5"/>
        <v>0</v>
      </c>
      <c r="J131" s="152">
        <f t="shared" si="6"/>
        <v>0</v>
      </c>
      <c r="K131" s="137" t="e">
        <f>(J131/$J$207)*100</f>
        <v>#DIV/0!</v>
      </c>
      <c r="L131" s="83"/>
      <c r="M131" s="80"/>
      <c r="N131" s="80"/>
      <c r="O131" s="80"/>
      <c r="P131" s="80"/>
      <c r="Q131" s="80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s="81" customFormat="1" ht="48.75" customHeight="1" x14ac:dyDescent="0.25">
      <c r="A132" s="84" t="s">
        <v>346</v>
      </c>
      <c r="B132" s="191" t="s">
        <v>180</v>
      </c>
      <c r="C132" s="192"/>
      <c r="D132" s="126" t="s">
        <v>120</v>
      </c>
      <c r="E132" s="134">
        <v>64</v>
      </c>
      <c r="F132" s="133"/>
      <c r="G132" s="142"/>
      <c r="H132" s="152">
        <f t="shared" si="4"/>
        <v>0</v>
      </c>
      <c r="I132" s="152">
        <f t="shared" si="5"/>
        <v>0</v>
      </c>
      <c r="J132" s="152">
        <f t="shared" si="6"/>
        <v>0</v>
      </c>
      <c r="K132" s="137" t="e">
        <f>(J132/$J$207)*100</f>
        <v>#DIV/0!</v>
      </c>
      <c r="L132" s="83"/>
      <c r="M132" s="80"/>
      <c r="N132" s="80"/>
      <c r="O132" s="80"/>
      <c r="P132" s="80"/>
      <c r="Q132" s="80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s="81" customFormat="1" ht="48.75" customHeight="1" x14ac:dyDescent="0.25">
      <c r="A133" s="84" t="s">
        <v>347</v>
      </c>
      <c r="B133" s="191" t="s">
        <v>181</v>
      </c>
      <c r="C133" s="192"/>
      <c r="D133" s="126" t="s">
        <v>110</v>
      </c>
      <c r="E133" s="134">
        <v>80</v>
      </c>
      <c r="F133" s="133"/>
      <c r="G133" s="142"/>
      <c r="H133" s="152">
        <f t="shared" si="4"/>
        <v>0</v>
      </c>
      <c r="I133" s="152">
        <f t="shared" si="5"/>
        <v>0</v>
      </c>
      <c r="J133" s="152">
        <f t="shared" si="6"/>
        <v>0</v>
      </c>
      <c r="K133" s="137" t="e">
        <f>(J133/$J$207)*100</f>
        <v>#DIV/0!</v>
      </c>
      <c r="L133" s="83"/>
      <c r="M133" s="80"/>
      <c r="N133" s="80"/>
      <c r="O133" s="80"/>
      <c r="P133" s="80"/>
      <c r="Q133" s="80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s="81" customFormat="1" ht="48.75" customHeight="1" x14ac:dyDescent="0.25">
      <c r="A134" s="84" t="s">
        <v>348</v>
      </c>
      <c r="B134" s="191" t="s">
        <v>182</v>
      </c>
      <c r="C134" s="192"/>
      <c r="D134" s="126" t="s">
        <v>120</v>
      </c>
      <c r="E134" s="134">
        <v>120</v>
      </c>
      <c r="F134" s="133"/>
      <c r="G134" s="142"/>
      <c r="H134" s="152">
        <f t="shared" si="4"/>
        <v>0</v>
      </c>
      <c r="I134" s="152">
        <f t="shared" si="5"/>
        <v>0</v>
      </c>
      <c r="J134" s="152">
        <f t="shared" si="6"/>
        <v>0</v>
      </c>
      <c r="K134" s="137" t="e">
        <f>(J134/$J$207)*100</f>
        <v>#DIV/0!</v>
      </c>
      <c r="L134" s="83"/>
      <c r="M134" s="80"/>
      <c r="N134" s="80"/>
      <c r="O134" s="80"/>
      <c r="P134" s="80"/>
      <c r="Q134" s="80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s="81" customFormat="1" ht="48.75" customHeight="1" x14ac:dyDescent="0.25">
      <c r="A135" s="84" t="s">
        <v>349</v>
      </c>
      <c r="B135" s="191" t="s">
        <v>183</v>
      </c>
      <c r="C135" s="192"/>
      <c r="D135" s="126" t="s">
        <v>120</v>
      </c>
      <c r="E135" s="134">
        <v>40</v>
      </c>
      <c r="F135" s="133"/>
      <c r="G135" s="142"/>
      <c r="H135" s="152">
        <f t="shared" si="4"/>
        <v>0</v>
      </c>
      <c r="I135" s="152">
        <f t="shared" si="5"/>
        <v>0</v>
      </c>
      <c r="J135" s="152">
        <f t="shared" si="6"/>
        <v>0</v>
      </c>
      <c r="K135" s="137" t="e">
        <f>(J135/$J$207)*100</f>
        <v>#DIV/0!</v>
      </c>
      <c r="L135" s="83"/>
      <c r="M135" s="80"/>
      <c r="N135" s="80"/>
      <c r="O135" s="80"/>
      <c r="P135" s="80"/>
      <c r="Q135" s="80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s="81" customFormat="1" ht="48.75" customHeight="1" x14ac:dyDescent="0.25">
      <c r="A136" s="84" t="s">
        <v>350</v>
      </c>
      <c r="B136" s="191" t="s">
        <v>431</v>
      </c>
      <c r="C136" s="192"/>
      <c r="D136" s="126" t="s">
        <v>120</v>
      </c>
      <c r="E136" s="134">
        <v>10</v>
      </c>
      <c r="F136" s="133"/>
      <c r="G136" s="143"/>
      <c r="H136" s="152">
        <f t="shared" si="4"/>
        <v>0</v>
      </c>
      <c r="I136" s="152">
        <f t="shared" si="5"/>
        <v>0</v>
      </c>
      <c r="J136" s="152">
        <f t="shared" si="6"/>
        <v>0</v>
      </c>
      <c r="K136" s="137" t="e">
        <f>(J136/$J$207)*100</f>
        <v>#DIV/0!</v>
      </c>
      <c r="L136" s="83"/>
      <c r="M136" s="80"/>
      <c r="N136" s="80"/>
      <c r="O136" s="80"/>
      <c r="P136" s="80"/>
      <c r="Q136" s="80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s="81" customFormat="1" ht="48.75" customHeight="1" x14ac:dyDescent="0.25">
      <c r="A137" s="84" t="s">
        <v>351</v>
      </c>
      <c r="B137" s="191" t="s">
        <v>184</v>
      </c>
      <c r="C137" s="192"/>
      <c r="D137" s="126" t="s">
        <v>120</v>
      </c>
      <c r="E137" s="134">
        <v>40</v>
      </c>
      <c r="F137" s="133"/>
      <c r="G137" s="142"/>
      <c r="H137" s="152">
        <f t="shared" si="4"/>
        <v>0</v>
      </c>
      <c r="I137" s="152">
        <f t="shared" si="5"/>
        <v>0</v>
      </c>
      <c r="J137" s="152">
        <f t="shared" si="6"/>
        <v>0</v>
      </c>
      <c r="K137" s="137" t="e">
        <f>(J137/$J$207)*100</f>
        <v>#DIV/0!</v>
      </c>
      <c r="L137" s="83"/>
      <c r="M137" s="80"/>
      <c r="N137" s="80"/>
      <c r="O137" s="80"/>
      <c r="P137" s="80"/>
      <c r="Q137" s="80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s="81" customFormat="1" ht="48.75" customHeight="1" x14ac:dyDescent="0.25">
      <c r="A138" s="84" t="s">
        <v>432</v>
      </c>
      <c r="B138" s="191" t="s">
        <v>185</v>
      </c>
      <c r="C138" s="192"/>
      <c r="D138" s="126" t="s">
        <v>120</v>
      </c>
      <c r="E138" s="134">
        <v>20</v>
      </c>
      <c r="F138" s="133"/>
      <c r="G138" s="142"/>
      <c r="H138" s="152">
        <f t="shared" si="4"/>
        <v>0</v>
      </c>
      <c r="I138" s="152">
        <f t="shared" si="5"/>
        <v>0</v>
      </c>
      <c r="J138" s="152">
        <f t="shared" si="6"/>
        <v>0</v>
      </c>
      <c r="K138" s="137" t="e">
        <f>(J138/$J$207)*100</f>
        <v>#DIV/0!</v>
      </c>
      <c r="L138" s="83"/>
      <c r="M138" s="80"/>
      <c r="N138" s="80"/>
      <c r="O138" s="80"/>
      <c r="P138" s="80"/>
      <c r="Q138" s="80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s="81" customFormat="1" ht="18" customHeight="1" x14ac:dyDescent="0.25">
      <c r="A139" s="85" t="s">
        <v>192</v>
      </c>
      <c r="B139" s="197" t="s">
        <v>187</v>
      </c>
      <c r="C139" s="198"/>
      <c r="D139" s="123"/>
      <c r="E139" s="124"/>
      <c r="F139" s="86"/>
      <c r="G139" s="125"/>
      <c r="H139" s="125"/>
      <c r="I139" s="125"/>
      <c r="J139" s="125">
        <f>SUM(J141:J153)</f>
        <v>0</v>
      </c>
      <c r="K139" s="125"/>
      <c r="L139" s="83"/>
      <c r="M139" s="80"/>
      <c r="N139" s="80"/>
      <c r="O139" s="80"/>
      <c r="P139" s="80"/>
      <c r="Q139" s="80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s="81" customFormat="1" ht="18" customHeight="1" x14ac:dyDescent="0.25">
      <c r="A140" s="84"/>
      <c r="B140" s="191"/>
      <c r="C140" s="192"/>
      <c r="D140" s="126"/>
      <c r="E140" s="134"/>
      <c r="F140" s="133"/>
      <c r="G140" s="142"/>
      <c r="H140" s="152"/>
      <c r="I140" s="152"/>
      <c r="J140" s="152"/>
      <c r="K140" s="137"/>
      <c r="L140" s="83"/>
      <c r="M140" s="80"/>
      <c r="N140" s="80"/>
      <c r="O140" s="80"/>
      <c r="P140" s="80"/>
      <c r="Q140" s="80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s="81" customFormat="1" ht="48" customHeight="1" x14ac:dyDescent="0.25">
      <c r="A141" s="84" t="s">
        <v>352</v>
      </c>
      <c r="B141" s="191" t="s">
        <v>188</v>
      </c>
      <c r="C141" s="192"/>
      <c r="D141" s="126" t="s">
        <v>120</v>
      </c>
      <c r="E141" s="134">
        <v>2</v>
      </c>
      <c r="F141" s="133"/>
      <c r="G141" s="142"/>
      <c r="H141" s="152">
        <f t="shared" si="4"/>
        <v>0</v>
      </c>
      <c r="I141" s="152">
        <f t="shared" si="5"/>
        <v>0</v>
      </c>
      <c r="J141" s="152">
        <f t="shared" si="6"/>
        <v>0</v>
      </c>
      <c r="K141" s="137" t="e">
        <f>(J141/$J$207)*100</f>
        <v>#DIV/0!</v>
      </c>
      <c r="L141" s="83"/>
      <c r="M141" s="80"/>
      <c r="N141" s="80"/>
      <c r="O141" s="80"/>
      <c r="P141" s="80"/>
      <c r="Q141" s="80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s="81" customFormat="1" ht="48" customHeight="1" x14ac:dyDescent="0.25">
      <c r="A142" s="84" t="s">
        <v>353</v>
      </c>
      <c r="B142" s="191" t="s">
        <v>189</v>
      </c>
      <c r="C142" s="192"/>
      <c r="D142" s="126" t="s">
        <v>120</v>
      </c>
      <c r="E142" s="134">
        <v>7</v>
      </c>
      <c r="F142" s="133"/>
      <c r="G142" s="142"/>
      <c r="H142" s="152">
        <f t="shared" si="4"/>
        <v>0</v>
      </c>
      <c r="I142" s="152">
        <f t="shared" si="5"/>
        <v>0</v>
      </c>
      <c r="J142" s="152">
        <f t="shared" si="6"/>
        <v>0</v>
      </c>
      <c r="K142" s="137" t="e">
        <f>(J142/$J$207)*100</f>
        <v>#DIV/0!</v>
      </c>
      <c r="L142" s="83"/>
      <c r="M142" s="80"/>
      <c r="N142" s="80"/>
      <c r="O142" s="80"/>
      <c r="P142" s="80"/>
      <c r="Q142" s="80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s="81" customFormat="1" ht="48" customHeight="1" x14ac:dyDescent="0.25">
      <c r="A143" s="84" t="s">
        <v>354</v>
      </c>
      <c r="B143" s="191" t="s">
        <v>421</v>
      </c>
      <c r="C143" s="192"/>
      <c r="D143" s="126" t="s">
        <v>120</v>
      </c>
      <c r="E143" s="134">
        <v>3</v>
      </c>
      <c r="F143" s="133"/>
      <c r="G143" s="143"/>
      <c r="H143" s="152">
        <f t="shared" si="4"/>
        <v>0</v>
      </c>
      <c r="I143" s="152">
        <f t="shared" si="5"/>
        <v>0</v>
      </c>
      <c r="J143" s="152">
        <f t="shared" si="6"/>
        <v>0</v>
      </c>
      <c r="K143" s="137" t="e">
        <f>(J143/$J$207)*100</f>
        <v>#DIV/0!</v>
      </c>
      <c r="L143" s="83"/>
      <c r="M143" s="80"/>
      <c r="N143" s="80"/>
      <c r="O143" s="80"/>
      <c r="P143" s="80"/>
      <c r="Q143" s="80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s="81" customFormat="1" ht="48" customHeight="1" x14ac:dyDescent="0.25">
      <c r="A144" s="84" t="s">
        <v>355</v>
      </c>
      <c r="B144" s="191" t="s">
        <v>190</v>
      </c>
      <c r="C144" s="192"/>
      <c r="D144" s="126" t="s">
        <v>110</v>
      </c>
      <c r="E144" s="134">
        <v>200</v>
      </c>
      <c r="F144" s="133"/>
      <c r="G144" s="142"/>
      <c r="H144" s="152">
        <f t="shared" ref="H144:H206" si="9">F144*E144</f>
        <v>0</v>
      </c>
      <c r="I144" s="152">
        <f t="shared" ref="I144:I206" si="10">G144*E144</f>
        <v>0</v>
      </c>
      <c r="J144" s="152">
        <f t="shared" ref="J144:J206" si="11">H144+I144</f>
        <v>0</v>
      </c>
      <c r="K144" s="137" t="e">
        <f>(J144/$J$207)*100</f>
        <v>#DIV/0!</v>
      </c>
      <c r="L144" s="83"/>
      <c r="M144" s="80"/>
      <c r="N144" s="80"/>
      <c r="O144" s="80"/>
      <c r="P144" s="80"/>
      <c r="Q144" s="80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s="81" customFormat="1" ht="48" customHeight="1" x14ac:dyDescent="0.25">
      <c r="A145" s="84" t="s">
        <v>410</v>
      </c>
      <c r="B145" s="191" t="s">
        <v>191</v>
      </c>
      <c r="C145" s="192"/>
      <c r="D145" s="126" t="s">
        <v>144</v>
      </c>
      <c r="E145" s="134">
        <v>150</v>
      </c>
      <c r="F145" s="133"/>
      <c r="G145" s="142"/>
      <c r="H145" s="152">
        <f t="shared" si="9"/>
        <v>0</v>
      </c>
      <c r="I145" s="152">
        <f t="shared" si="10"/>
        <v>0</v>
      </c>
      <c r="J145" s="152">
        <f t="shared" si="11"/>
        <v>0</v>
      </c>
      <c r="K145" s="137" t="e">
        <f>(J145/$J$207)*100</f>
        <v>#DIV/0!</v>
      </c>
      <c r="L145" s="83"/>
      <c r="M145" s="80"/>
      <c r="N145" s="80"/>
      <c r="O145" s="80"/>
      <c r="P145" s="80"/>
      <c r="Q145" s="80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s="81" customFormat="1" ht="48" customHeight="1" x14ac:dyDescent="0.25">
      <c r="A146" s="84" t="s">
        <v>419</v>
      </c>
      <c r="B146" s="191" t="s">
        <v>408</v>
      </c>
      <c r="C146" s="192"/>
      <c r="D146" s="126" t="s">
        <v>409</v>
      </c>
      <c r="E146" s="134">
        <v>200</v>
      </c>
      <c r="F146" s="133"/>
      <c r="G146" s="143"/>
      <c r="H146" s="152">
        <f t="shared" si="9"/>
        <v>0</v>
      </c>
      <c r="I146" s="152">
        <f t="shared" si="10"/>
        <v>0</v>
      </c>
      <c r="J146" s="152">
        <f t="shared" si="11"/>
        <v>0</v>
      </c>
      <c r="K146" s="137" t="e">
        <f>(J146/$J$207)*100</f>
        <v>#DIV/0!</v>
      </c>
      <c r="L146" s="83"/>
      <c r="M146" s="80"/>
      <c r="N146" s="80"/>
      <c r="O146" s="80"/>
      <c r="P146" s="80"/>
      <c r="Q146" s="80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s="81" customFormat="1" ht="48" customHeight="1" x14ac:dyDescent="0.25">
      <c r="A147" s="84" t="s">
        <v>420</v>
      </c>
      <c r="B147" s="191" t="s">
        <v>411</v>
      </c>
      <c r="C147" s="192"/>
      <c r="D147" s="126" t="s">
        <v>120</v>
      </c>
      <c r="E147" s="134">
        <v>1</v>
      </c>
      <c r="F147" s="133"/>
      <c r="G147" s="143"/>
      <c r="H147" s="152">
        <f t="shared" si="9"/>
        <v>0</v>
      </c>
      <c r="I147" s="152">
        <f t="shared" si="10"/>
        <v>0</v>
      </c>
      <c r="J147" s="152">
        <f t="shared" si="11"/>
        <v>0</v>
      </c>
      <c r="K147" s="137" t="e">
        <f>(J147/$J$207)*100</f>
        <v>#DIV/0!</v>
      </c>
      <c r="L147" s="83"/>
      <c r="M147" s="80"/>
      <c r="N147" s="80"/>
      <c r="O147" s="80"/>
      <c r="P147" s="80"/>
      <c r="Q147" s="80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s="81" customFormat="1" ht="48" customHeight="1" x14ac:dyDescent="0.25">
      <c r="A148" s="84" t="s">
        <v>424</v>
      </c>
      <c r="B148" s="191" t="s">
        <v>430</v>
      </c>
      <c r="C148" s="192"/>
      <c r="D148" s="126" t="s">
        <v>120</v>
      </c>
      <c r="E148" s="134">
        <v>1</v>
      </c>
      <c r="F148" s="133"/>
      <c r="G148" s="143"/>
      <c r="H148" s="152">
        <f t="shared" si="9"/>
        <v>0</v>
      </c>
      <c r="I148" s="152">
        <f t="shared" si="10"/>
        <v>0</v>
      </c>
      <c r="J148" s="152">
        <f t="shared" si="11"/>
        <v>0</v>
      </c>
      <c r="K148" s="137" t="e">
        <f>(J148/$J$207)*100</f>
        <v>#DIV/0!</v>
      </c>
      <c r="L148" s="83"/>
      <c r="M148" s="80"/>
      <c r="N148" s="80"/>
      <c r="O148" s="80"/>
      <c r="P148" s="80"/>
      <c r="Q148" s="80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s="81" customFormat="1" ht="48" customHeight="1" x14ac:dyDescent="0.25">
      <c r="A149" s="84" t="s">
        <v>425</v>
      </c>
      <c r="B149" s="191" t="s">
        <v>422</v>
      </c>
      <c r="C149" s="192"/>
      <c r="D149" s="126" t="s">
        <v>92</v>
      </c>
      <c r="E149" s="134">
        <v>15</v>
      </c>
      <c r="F149" s="133"/>
      <c r="G149" s="143"/>
      <c r="H149" s="152">
        <f t="shared" si="9"/>
        <v>0</v>
      </c>
      <c r="I149" s="152">
        <f t="shared" si="10"/>
        <v>0</v>
      </c>
      <c r="J149" s="152">
        <f t="shared" si="11"/>
        <v>0</v>
      </c>
      <c r="K149" s="137" t="e">
        <f>(J149/$J$207)*100</f>
        <v>#DIV/0!</v>
      </c>
      <c r="L149" s="83"/>
      <c r="M149" s="80"/>
      <c r="N149" s="80"/>
      <c r="O149" s="80"/>
      <c r="P149" s="80"/>
      <c r="Q149" s="80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s="81" customFormat="1" ht="48" customHeight="1" x14ac:dyDescent="0.25">
      <c r="A150" s="84" t="s">
        <v>426</v>
      </c>
      <c r="B150" s="191" t="s">
        <v>423</v>
      </c>
      <c r="C150" s="192"/>
      <c r="D150" s="126" t="s">
        <v>92</v>
      </c>
      <c r="E150" s="134">
        <v>2.25</v>
      </c>
      <c r="F150" s="133"/>
      <c r="G150" s="143"/>
      <c r="H150" s="152">
        <f t="shared" si="9"/>
        <v>0</v>
      </c>
      <c r="I150" s="152">
        <f t="shared" si="10"/>
        <v>0</v>
      </c>
      <c r="J150" s="152">
        <f t="shared" si="11"/>
        <v>0</v>
      </c>
      <c r="K150" s="137" t="e">
        <f>(J150/$J$207)*100</f>
        <v>#DIV/0!</v>
      </c>
      <c r="L150" s="83"/>
      <c r="M150" s="80"/>
      <c r="N150" s="80"/>
      <c r="O150" s="80"/>
      <c r="P150" s="80"/>
      <c r="Q150" s="80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s="81" customFormat="1" ht="48" customHeight="1" x14ac:dyDescent="0.25">
      <c r="A151" s="84" t="s">
        <v>427</v>
      </c>
      <c r="B151" s="191" t="s">
        <v>116</v>
      </c>
      <c r="C151" s="192"/>
      <c r="D151" s="126" t="s">
        <v>92</v>
      </c>
      <c r="E151" s="134">
        <v>2</v>
      </c>
      <c r="F151" s="133"/>
      <c r="G151" s="143"/>
      <c r="H151" s="152">
        <f t="shared" si="9"/>
        <v>0</v>
      </c>
      <c r="I151" s="152">
        <f t="shared" si="10"/>
        <v>0</v>
      </c>
      <c r="J151" s="152">
        <f t="shared" si="11"/>
        <v>0</v>
      </c>
      <c r="K151" s="137" t="e">
        <f>(J151/$J$207)*100</f>
        <v>#DIV/0!</v>
      </c>
      <c r="L151" s="83"/>
      <c r="M151" s="80"/>
      <c r="N151" s="80"/>
      <c r="O151" s="80"/>
      <c r="P151" s="80"/>
      <c r="Q151" s="80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s="81" customFormat="1" ht="48" customHeight="1" x14ac:dyDescent="0.25">
      <c r="A152" s="84" t="s">
        <v>428</v>
      </c>
      <c r="B152" s="191" t="s">
        <v>117</v>
      </c>
      <c r="C152" s="192"/>
      <c r="D152" s="126" t="s">
        <v>151</v>
      </c>
      <c r="E152" s="134">
        <v>2</v>
      </c>
      <c r="F152" s="133"/>
      <c r="G152" s="143"/>
      <c r="H152" s="152">
        <f t="shared" si="9"/>
        <v>0</v>
      </c>
      <c r="I152" s="152">
        <f t="shared" si="10"/>
        <v>0</v>
      </c>
      <c r="J152" s="152">
        <f t="shared" si="11"/>
        <v>0</v>
      </c>
      <c r="K152" s="137" t="e">
        <f>(J152/$J$207)*100</f>
        <v>#DIV/0!</v>
      </c>
      <c r="L152" s="83"/>
      <c r="M152" s="80"/>
      <c r="N152" s="80"/>
      <c r="O152" s="80"/>
      <c r="P152" s="80"/>
      <c r="Q152" s="80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s="81" customFormat="1" ht="48" customHeight="1" x14ac:dyDescent="0.25">
      <c r="A153" s="84" t="s">
        <v>429</v>
      </c>
      <c r="B153" s="191" t="s">
        <v>152</v>
      </c>
      <c r="C153" s="192"/>
      <c r="D153" s="126" t="s">
        <v>151</v>
      </c>
      <c r="E153" s="134">
        <v>2</v>
      </c>
      <c r="F153" s="133"/>
      <c r="G153" s="143"/>
      <c r="H153" s="152">
        <f t="shared" si="9"/>
        <v>0</v>
      </c>
      <c r="I153" s="152">
        <f t="shared" si="10"/>
        <v>0</v>
      </c>
      <c r="J153" s="152">
        <f t="shared" si="11"/>
        <v>0</v>
      </c>
      <c r="K153" s="137" t="e">
        <f>(J153/$J$207)*100</f>
        <v>#DIV/0!</v>
      </c>
      <c r="L153" s="83"/>
      <c r="M153" s="80"/>
      <c r="N153" s="80"/>
      <c r="O153" s="80"/>
      <c r="P153" s="80"/>
      <c r="Q153" s="80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s="81" customFormat="1" ht="18" customHeight="1" x14ac:dyDescent="0.25">
      <c r="A154" s="85" t="s">
        <v>229</v>
      </c>
      <c r="B154" s="197" t="s">
        <v>193</v>
      </c>
      <c r="C154" s="198"/>
      <c r="D154" s="123"/>
      <c r="E154" s="124"/>
      <c r="F154" s="86"/>
      <c r="G154" s="125"/>
      <c r="H154" s="125"/>
      <c r="I154" s="125"/>
      <c r="J154" s="125">
        <f>SUM(J156:J182)</f>
        <v>0</v>
      </c>
      <c r="K154" s="125"/>
      <c r="L154" s="83"/>
      <c r="M154" s="80"/>
      <c r="N154" s="80"/>
      <c r="O154" s="80"/>
      <c r="P154" s="80"/>
      <c r="Q154" s="80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s="81" customFormat="1" ht="18" customHeight="1" x14ac:dyDescent="0.25">
      <c r="A155" s="84"/>
      <c r="B155" s="191"/>
      <c r="C155" s="192"/>
      <c r="D155" s="126"/>
      <c r="E155" s="134"/>
      <c r="F155" s="133"/>
      <c r="G155" s="142"/>
      <c r="H155" s="152"/>
      <c r="I155" s="152"/>
      <c r="J155" s="152"/>
      <c r="K155" s="137"/>
      <c r="L155" s="83"/>
      <c r="M155" s="80"/>
      <c r="N155" s="80"/>
      <c r="O155" s="80"/>
      <c r="P155" s="80"/>
      <c r="Q155" s="80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s="81" customFormat="1" ht="66" customHeight="1" x14ac:dyDescent="0.25">
      <c r="A156" s="84" t="s">
        <v>356</v>
      </c>
      <c r="B156" s="191" t="s">
        <v>194</v>
      </c>
      <c r="C156" s="192"/>
      <c r="D156" s="126" t="s">
        <v>92</v>
      </c>
      <c r="E156" s="134">
        <v>16</v>
      </c>
      <c r="F156" s="133"/>
      <c r="G156" s="142"/>
      <c r="H156" s="152">
        <f t="shared" si="9"/>
        <v>0</v>
      </c>
      <c r="I156" s="152">
        <f t="shared" si="10"/>
        <v>0</v>
      </c>
      <c r="J156" s="152">
        <f t="shared" si="11"/>
        <v>0</v>
      </c>
      <c r="K156" s="137" t="e">
        <f>(J156/$J$207)*100</f>
        <v>#DIV/0!</v>
      </c>
      <c r="L156" s="83"/>
      <c r="M156" s="80"/>
      <c r="N156" s="80"/>
      <c r="O156" s="80"/>
      <c r="P156" s="80"/>
      <c r="Q156" s="80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s="81" customFormat="1" ht="66" customHeight="1" x14ac:dyDescent="0.25">
      <c r="A157" s="84" t="s">
        <v>357</v>
      </c>
      <c r="B157" s="191" t="s">
        <v>195</v>
      </c>
      <c r="C157" s="192"/>
      <c r="D157" s="126" t="s">
        <v>92</v>
      </c>
      <c r="E157" s="134">
        <v>20</v>
      </c>
      <c r="F157" s="133"/>
      <c r="G157" s="142"/>
      <c r="H157" s="152">
        <f t="shared" si="9"/>
        <v>0</v>
      </c>
      <c r="I157" s="152">
        <f t="shared" si="10"/>
        <v>0</v>
      </c>
      <c r="J157" s="152">
        <f t="shared" si="11"/>
        <v>0</v>
      </c>
      <c r="K157" s="137" t="e">
        <f>(J157/$J$207)*100</f>
        <v>#DIV/0!</v>
      </c>
      <c r="L157" s="83"/>
      <c r="M157" s="80"/>
      <c r="N157" s="80"/>
      <c r="O157" s="80"/>
      <c r="P157" s="80"/>
      <c r="Q157" s="80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s="81" customFormat="1" ht="66" customHeight="1" x14ac:dyDescent="0.25">
      <c r="A158" s="84" t="s">
        <v>358</v>
      </c>
      <c r="B158" s="191" t="s">
        <v>196</v>
      </c>
      <c r="C158" s="192"/>
      <c r="D158" s="126" t="s">
        <v>92</v>
      </c>
      <c r="E158" s="134">
        <v>40</v>
      </c>
      <c r="F158" s="133"/>
      <c r="G158" s="142"/>
      <c r="H158" s="152">
        <f t="shared" si="9"/>
        <v>0</v>
      </c>
      <c r="I158" s="152">
        <f t="shared" si="10"/>
        <v>0</v>
      </c>
      <c r="J158" s="152">
        <f t="shared" si="11"/>
        <v>0</v>
      </c>
      <c r="K158" s="137" t="e">
        <f>(J158/$J$207)*100</f>
        <v>#DIV/0!</v>
      </c>
      <c r="L158" s="83"/>
      <c r="M158" s="80"/>
      <c r="N158" s="80"/>
      <c r="O158" s="80"/>
      <c r="P158" s="80"/>
      <c r="Q158" s="80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s="81" customFormat="1" ht="66" customHeight="1" x14ac:dyDescent="0.25">
      <c r="A159" s="84" t="s">
        <v>359</v>
      </c>
      <c r="B159" s="191" t="s">
        <v>197</v>
      </c>
      <c r="C159" s="192"/>
      <c r="D159" s="126" t="s">
        <v>92</v>
      </c>
      <c r="E159" s="134">
        <v>2</v>
      </c>
      <c r="F159" s="133"/>
      <c r="G159" s="142"/>
      <c r="H159" s="152">
        <f t="shared" si="9"/>
        <v>0</v>
      </c>
      <c r="I159" s="152">
        <f t="shared" si="10"/>
        <v>0</v>
      </c>
      <c r="J159" s="152">
        <f t="shared" si="11"/>
        <v>0</v>
      </c>
      <c r="K159" s="137" t="e">
        <f>(J159/$J$207)*100</f>
        <v>#DIV/0!</v>
      </c>
      <c r="L159" s="83"/>
      <c r="M159" s="80"/>
      <c r="N159" s="80"/>
      <c r="O159" s="80"/>
      <c r="P159" s="80"/>
      <c r="Q159" s="80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s="81" customFormat="1" ht="66" customHeight="1" x14ac:dyDescent="0.25">
      <c r="A160" s="84" t="s">
        <v>360</v>
      </c>
      <c r="B160" s="191" t="s">
        <v>198</v>
      </c>
      <c r="C160" s="192"/>
      <c r="D160" s="126" t="s">
        <v>92</v>
      </c>
      <c r="E160" s="134">
        <v>2</v>
      </c>
      <c r="F160" s="133"/>
      <c r="G160" s="142"/>
      <c r="H160" s="152">
        <f t="shared" si="9"/>
        <v>0</v>
      </c>
      <c r="I160" s="152">
        <f t="shared" si="10"/>
        <v>0</v>
      </c>
      <c r="J160" s="152">
        <f t="shared" si="11"/>
        <v>0</v>
      </c>
      <c r="K160" s="137" t="e">
        <f>(J160/$J$207)*100</f>
        <v>#DIV/0!</v>
      </c>
      <c r="L160" s="83"/>
      <c r="M160" s="80"/>
      <c r="N160" s="80"/>
      <c r="O160" s="80"/>
      <c r="P160" s="80"/>
      <c r="Q160" s="80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s="81" customFormat="1" ht="66" customHeight="1" x14ac:dyDescent="0.25">
      <c r="A161" s="84" t="s">
        <v>361</v>
      </c>
      <c r="B161" s="191" t="s">
        <v>199</v>
      </c>
      <c r="C161" s="192"/>
      <c r="D161" s="126" t="s">
        <v>92</v>
      </c>
      <c r="E161" s="134">
        <v>1</v>
      </c>
      <c r="F161" s="133"/>
      <c r="G161" s="142"/>
      <c r="H161" s="152">
        <f t="shared" si="9"/>
        <v>0</v>
      </c>
      <c r="I161" s="152">
        <f t="shared" si="10"/>
        <v>0</v>
      </c>
      <c r="J161" s="152">
        <f t="shared" si="11"/>
        <v>0</v>
      </c>
      <c r="K161" s="137" t="e">
        <f>(J161/$J$207)*100</f>
        <v>#DIV/0!</v>
      </c>
      <c r="L161" s="83"/>
      <c r="M161" s="80"/>
      <c r="N161" s="80"/>
      <c r="O161" s="80"/>
      <c r="P161" s="80"/>
      <c r="Q161" s="80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s="81" customFormat="1" ht="66" customHeight="1" x14ac:dyDescent="0.25">
      <c r="A162" s="84" t="s">
        <v>362</v>
      </c>
      <c r="B162" s="191" t="s">
        <v>200</v>
      </c>
      <c r="C162" s="192"/>
      <c r="D162" s="126" t="s">
        <v>120</v>
      </c>
      <c r="E162" s="134">
        <v>1</v>
      </c>
      <c r="F162" s="133"/>
      <c r="G162" s="142"/>
      <c r="H162" s="152">
        <f t="shared" si="9"/>
        <v>0</v>
      </c>
      <c r="I162" s="152">
        <f t="shared" si="10"/>
        <v>0</v>
      </c>
      <c r="J162" s="152">
        <f t="shared" si="11"/>
        <v>0</v>
      </c>
      <c r="K162" s="137" t="e">
        <f>(J162/$J$207)*100</f>
        <v>#DIV/0!</v>
      </c>
      <c r="L162" s="83"/>
      <c r="M162" s="80"/>
      <c r="N162" s="80"/>
      <c r="O162" s="80"/>
      <c r="P162" s="80"/>
      <c r="Q162" s="80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s="81" customFormat="1" ht="66" customHeight="1" x14ac:dyDescent="0.25">
      <c r="A163" s="84" t="s">
        <v>363</v>
      </c>
      <c r="B163" s="191" t="s">
        <v>201</v>
      </c>
      <c r="C163" s="192"/>
      <c r="D163" s="126" t="s">
        <v>123</v>
      </c>
      <c r="E163" s="134">
        <v>1</v>
      </c>
      <c r="F163" s="133"/>
      <c r="G163" s="142"/>
      <c r="H163" s="152">
        <f t="shared" si="9"/>
        <v>0</v>
      </c>
      <c r="I163" s="152">
        <f t="shared" si="10"/>
        <v>0</v>
      </c>
      <c r="J163" s="152">
        <f t="shared" si="11"/>
        <v>0</v>
      </c>
      <c r="K163" s="137" t="e">
        <f>(J163/$J$207)*100</f>
        <v>#DIV/0!</v>
      </c>
      <c r="L163" s="83"/>
      <c r="M163" s="80"/>
      <c r="N163" s="80"/>
      <c r="O163" s="80"/>
      <c r="P163" s="80"/>
      <c r="Q163" s="80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s="81" customFormat="1" ht="66" customHeight="1" x14ac:dyDescent="0.25">
      <c r="A164" s="84" t="s">
        <v>364</v>
      </c>
      <c r="B164" s="191" t="s">
        <v>202</v>
      </c>
      <c r="C164" s="192"/>
      <c r="D164" s="126" t="s">
        <v>92</v>
      </c>
      <c r="E164" s="134">
        <v>2</v>
      </c>
      <c r="F164" s="133"/>
      <c r="G164" s="142"/>
      <c r="H164" s="152">
        <f t="shared" si="9"/>
        <v>0</v>
      </c>
      <c r="I164" s="152">
        <f t="shared" si="10"/>
        <v>0</v>
      </c>
      <c r="J164" s="152">
        <f t="shared" si="11"/>
        <v>0</v>
      </c>
      <c r="K164" s="137" t="e">
        <f>(J164/$J$207)*100</f>
        <v>#DIV/0!</v>
      </c>
      <c r="L164" s="83"/>
      <c r="M164" s="80"/>
      <c r="N164" s="80"/>
      <c r="O164" s="80"/>
      <c r="P164" s="80"/>
      <c r="Q164" s="80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s="81" customFormat="1" ht="66" customHeight="1" x14ac:dyDescent="0.25">
      <c r="A165" s="84" t="s">
        <v>365</v>
      </c>
      <c r="B165" s="191" t="s">
        <v>203</v>
      </c>
      <c r="C165" s="192"/>
      <c r="D165" s="126" t="s">
        <v>120</v>
      </c>
      <c r="E165" s="134">
        <v>1</v>
      </c>
      <c r="F165" s="133"/>
      <c r="G165" s="142"/>
      <c r="H165" s="152">
        <f t="shared" si="9"/>
        <v>0</v>
      </c>
      <c r="I165" s="152">
        <f t="shared" si="10"/>
        <v>0</v>
      </c>
      <c r="J165" s="152">
        <f t="shared" si="11"/>
        <v>0</v>
      </c>
      <c r="K165" s="137" t="e">
        <f>(J165/$J$207)*100</f>
        <v>#DIV/0!</v>
      </c>
      <c r="L165" s="83"/>
      <c r="M165" s="80"/>
      <c r="N165" s="80"/>
      <c r="O165" s="80"/>
      <c r="P165" s="80"/>
      <c r="Q165" s="80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s="81" customFormat="1" ht="66" customHeight="1" x14ac:dyDescent="0.25">
      <c r="A166" s="84" t="s">
        <v>366</v>
      </c>
      <c r="B166" s="191" t="s">
        <v>204</v>
      </c>
      <c r="C166" s="192"/>
      <c r="D166" s="126" t="s">
        <v>120</v>
      </c>
      <c r="E166" s="134">
        <v>1</v>
      </c>
      <c r="F166" s="133"/>
      <c r="G166" s="142"/>
      <c r="H166" s="152">
        <f t="shared" si="9"/>
        <v>0</v>
      </c>
      <c r="I166" s="152">
        <f t="shared" si="10"/>
        <v>0</v>
      </c>
      <c r="J166" s="152">
        <f t="shared" si="11"/>
        <v>0</v>
      </c>
      <c r="K166" s="137" t="e">
        <f>(J166/$J$207)*100</f>
        <v>#DIV/0!</v>
      </c>
      <c r="L166" s="83"/>
      <c r="M166" s="80"/>
      <c r="N166" s="80"/>
      <c r="O166" s="80"/>
      <c r="P166" s="80"/>
      <c r="Q166" s="80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s="81" customFormat="1" ht="66" customHeight="1" x14ac:dyDescent="0.25">
      <c r="A167" s="84" t="s">
        <v>367</v>
      </c>
      <c r="B167" s="191" t="s">
        <v>205</v>
      </c>
      <c r="C167" s="192"/>
      <c r="D167" s="126" t="s">
        <v>92</v>
      </c>
      <c r="E167" s="134">
        <v>2</v>
      </c>
      <c r="F167" s="133"/>
      <c r="G167" s="142"/>
      <c r="H167" s="152">
        <f t="shared" si="9"/>
        <v>0</v>
      </c>
      <c r="I167" s="152">
        <f t="shared" si="10"/>
        <v>0</v>
      </c>
      <c r="J167" s="152">
        <f t="shared" si="11"/>
        <v>0</v>
      </c>
      <c r="K167" s="137" t="e">
        <f>(J167/$J$207)*100</f>
        <v>#DIV/0!</v>
      </c>
      <c r="L167" s="83"/>
      <c r="M167" s="80"/>
      <c r="N167" s="80"/>
      <c r="O167" s="80"/>
      <c r="P167" s="80"/>
      <c r="Q167" s="80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s="81" customFormat="1" ht="66" customHeight="1" x14ac:dyDescent="0.25">
      <c r="A168" s="84" t="s">
        <v>368</v>
      </c>
      <c r="B168" s="191" t="s">
        <v>206</v>
      </c>
      <c r="C168" s="192"/>
      <c r="D168" s="126" t="s">
        <v>120</v>
      </c>
      <c r="E168" s="134">
        <v>1</v>
      </c>
      <c r="F168" s="133"/>
      <c r="G168" s="142"/>
      <c r="H168" s="152">
        <f t="shared" si="9"/>
        <v>0</v>
      </c>
      <c r="I168" s="152">
        <f t="shared" si="10"/>
        <v>0</v>
      </c>
      <c r="J168" s="152">
        <f t="shared" si="11"/>
        <v>0</v>
      </c>
      <c r="K168" s="137" t="e">
        <f>(J168/$J$207)*100</f>
        <v>#DIV/0!</v>
      </c>
      <c r="L168" s="83"/>
      <c r="M168" s="80"/>
      <c r="N168" s="80"/>
      <c r="O168" s="80"/>
      <c r="P168" s="80"/>
      <c r="Q168" s="80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s="81" customFormat="1" ht="66" customHeight="1" x14ac:dyDescent="0.25">
      <c r="A169" s="84" t="s">
        <v>369</v>
      </c>
      <c r="B169" s="191" t="s">
        <v>207</v>
      </c>
      <c r="C169" s="192"/>
      <c r="D169" s="126" t="s">
        <v>120</v>
      </c>
      <c r="E169" s="134">
        <v>1</v>
      </c>
      <c r="F169" s="133"/>
      <c r="G169" s="142"/>
      <c r="H169" s="152">
        <f t="shared" si="9"/>
        <v>0</v>
      </c>
      <c r="I169" s="152">
        <f t="shared" si="10"/>
        <v>0</v>
      </c>
      <c r="J169" s="152">
        <f t="shared" si="11"/>
        <v>0</v>
      </c>
      <c r="K169" s="137" t="e">
        <f>(J169/$J$207)*100</f>
        <v>#DIV/0!</v>
      </c>
      <c r="L169" s="83"/>
      <c r="M169" s="80"/>
      <c r="N169" s="80"/>
      <c r="O169" s="80"/>
      <c r="P169" s="80"/>
      <c r="Q169" s="80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s="81" customFormat="1" ht="66" customHeight="1" x14ac:dyDescent="0.25">
      <c r="A170" s="84" t="s">
        <v>370</v>
      </c>
      <c r="B170" s="191" t="s">
        <v>208</v>
      </c>
      <c r="C170" s="192"/>
      <c r="D170" s="126" t="s">
        <v>120</v>
      </c>
      <c r="E170" s="134">
        <v>1</v>
      </c>
      <c r="F170" s="133"/>
      <c r="G170" s="142"/>
      <c r="H170" s="152">
        <f t="shared" si="9"/>
        <v>0</v>
      </c>
      <c r="I170" s="152">
        <f t="shared" si="10"/>
        <v>0</v>
      </c>
      <c r="J170" s="152">
        <f t="shared" si="11"/>
        <v>0</v>
      </c>
      <c r="K170" s="137" t="e">
        <f>(J170/$J$207)*100</f>
        <v>#DIV/0!</v>
      </c>
      <c r="L170" s="83"/>
      <c r="M170" s="80"/>
      <c r="N170" s="80"/>
      <c r="O170" s="80"/>
      <c r="P170" s="80"/>
      <c r="Q170" s="80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s="81" customFormat="1" ht="66" customHeight="1" x14ac:dyDescent="0.25">
      <c r="A171" s="84" t="s">
        <v>371</v>
      </c>
      <c r="B171" s="191" t="s">
        <v>209</v>
      </c>
      <c r="C171" s="192"/>
      <c r="D171" s="126" t="s">
        <v>120</v>
      </c>
      <c r="E171" s="134">
        <v>1</v>
      </c>
      <c r="F171" s="133"/>
      <c r="G171" s="142"/>
      <c r="H171" s="152">
        <f t="shared" si="9"/>
        <v>0</v>
      </c>
      <c r="I171" s="152">
        <f t="shared" si="10"/>
        <v>0</v>
      </c>
      <c r="J171" s="152">
        <f t="shared" si="11"/>
        <v>0</v>
      </c>
      <c r="K171" s="137" t="e">
        <f>(J171/$J$207)*100</f>
        <v>#DIV/0!</v>
      </c>
      <c r="L171" s="83"/>
      <c r="M171" s="80"/>
      <c r="N171" s="80"/>
      <c r="O171" s="80"/>
      <c r="P171" s="80"/>
      <c r="Q171" s="80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s="81" customFormat="1" ht="66" customHeight="1" x14ac:dyDescent="0.25">
      <c r="A172" s="84" t="s">
        <v>372</v>
      </c>
      <c r="B172" s="191" t="s">
        <v>210</v>
      </c>
      <c r="C172" s="192"/>
      <c r="D172" s="126" t="s">
        <v>120</v>
      </c>
      <c r="E172" s="134">
        <v>1</v>
      </c>
      <c r="F172" s="133"/>
      <c r="G172" s="142"/>
      <c r="H172" s="152">
        <f t="shared" si="9"/>
        <v>0</v>
      </c>
      <c r="I172" s="152">
        <f t="shared" si="10"/>
        <v>0</v>
      </c>
      <c r="J172" s="152">
        <f t="shared" si="11"/>
        <v>0</v>
      </c>
      <c r="K172" s="137" t="e">
        <f>(J172/$J$207)*100</f>
        <v>#DIV/0!</v>
      </c>
      <c r="L172" s="83"/>
      <c r="M172" s="80"/>
      <c r="N172" s="80"/>
      <c r="O172" s="80"/>
      <c r="P172" s="80"/>
      <c r="Q172" s="80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s="81" customFormat="1" ht="66" customHeight="1" x14ac:dyDescent="0.25">
      <c r="A173" s="84" t="s">
        <v>373</v>
      </c>
      <c r="B173" s="191" t="s">
        <v>211</v>
      </c>
      <c r="C173" s="192"/>
      <c r="D173" s="126" t="s">
        <v>120</v>
      </c>
      <c r="E173" s="134">
        <v>4</v>
      </c>
      <c r="F173" s="133"/>
      <c r="G173" s="142"/>
      <c r="H173" s="152">
        <f t="shared" si="9"/>
        <v>0</v>
      </c>
      <c r="I173" s="152">
        <f t="shared" si="10"/>
        <v>0</v>
      </c>
      <c r="J173" s="152">
        <f t="shared" si="11"/>
        <v>0</v>
      </c>
      <c r="K173" s="137" t="e">
        <f>(J173/$J$207)*100</f>
        <v>#DIV/0!</v>
      </c>
      <c r="L173" s="83"/>
      <c r="M173" s="80"/>
      <c r="N173" s="80"/>
      <c r="O173" s="80"/>
      <c r="P173" s="80"/>
      <c r="Q173" s="80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s="81" customFormat="1" ht="66" customHeight="1" x14ac:dyDescent="0.25">
      <c r="A174" s="84" t="s">
        <v>374</v>
      </c>
      <c r="B174" s="191" t="s">
        <v>212</v>
      </c>
      <c r="C174" s="192"/>
      <c r="D174" s="126" t="s">
        <v>120</v>
      </c>
      <c r="E174" s="134">
        <v>1</v>
      </c>
      <c r="F174" s="133"/>
      <c r="G174" s="142"/>
      <c r="H174" s="152">
        <f t="shared" si="9"/>
        <v>0</v>
      </c>
      <c r="I174" s="152">
        <f t="shared" si="10"/>
        <v>0</v>
      </c>
      <c r="J174" s="152">
        <f t="shared" si="11"/>
        <v>0</v>
      </c>
      <c r="K174" s="137" t="e">
        <f>(J174/$J$207)*100</f>
        <v>#DIV/0!</v>
      </c>
      <c r="L174" s="83"/>
      <c r="M174" s="80"/>
      <c r="N174" s="80"/>
      <c r="O174" s="80"/>
      <c r="P174" s="80"/>
      <c r="Q174" s="80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s="81" customFormat="1" ht="66" customHeight="1" x14ac:dyDescent="0.25">
      <c r="A175" s="84" t="s">
        <v>375</v>
      </c>
      <c r="B175" s="191" t="s">
        <v>213</v>
      </c>
      <c r="C175" s="192"/>
      <c r="D175" s="126" t="s">
        <v>120</v>
      </c>
      <c r="E175" s="134">
        <v>2</v>
      </c>
      <c r="F175" s="133"/>
      <c r="G175" s="142"/>
      <c r="H175" s="152">
        <f t="shared" si="9"/>
        <v>0</v>
      </c>
      <c r="I175" s="152">
        <f t="shared" si="10"/>
        <v>0</v>
      </c>
      <c r="J175" s="152">
        <f t="shared" si="11"/>
        <v>0</v>
      </c>
      <c r="K175" s="137" t="e">
        <f>(J175/$J$207)*100</f>
        <v>#DIV/0!</v>
      </c>
      <c r="L175" s="83"/>
      <c r="M175" s="80"/>
      <c r="N175" s="80"/>
      <c r="O175" s="80"/>
      <c r="P175" s="80"/>
      <c r="Q175" s="80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s="81" customFormat="1" ht="66" customHeight="1" x14ac:dyDescent="0.25">
      <c r="A176" s="84" t="s">
        <v>376</v>
      </c>
      <c r="B176" s="191" t="s">
        <v>214</v>
      </c>
      <c r="C176" s="192"/>
      <c r="D176" s="126" t="s">
        <v>120</v>
      </c>
      <c r="E176" s="134">
        <v>3</v>
      </c>
      <c r="F176" s="133"/>
      <c r="G176" s="142"/>
      <c r="H176" s="152">
        <f t="shared" si="9"/>
        <v>0</v>
      </c>
      <c r="I176" s="152">
        <f t="shared" si="10"/>
        <v>0</v>
      </c>
      <c r="J176" s="152">
        <f t="shared" si="11"/>
        <v>0</v>
      </c>
      <c r="K176" s="137" t="e">
        <f>(J176/$J$207)*100</f>
        <v>#DIV/0!</v>
      </c>
      <c r="L176" s="83"/>
      <c r="M176" s="80"/>
      <c r="N176" s="80"/>
      <c r="O176" s="80"/>
      <c r="P176" s="80"/>
      <c r="Q176" s="80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s="81" customFormat="1" ht="66" customHeight="1" x14ac:dyDescent="0.25">
      <c r="A177" s="84" t="s">
        <v>377</v>
      </c>
      <c r="B177" s="191" t="s">
        <v>215</v>
      </c>
      <c r="C177" s="192"/>
      <c r="D177" s="126" t="s">
        <v>120</v>
      </c>
      <c r="E177" s="134">
        <v>1</v>
      </c>
      <c r="F177" s="133"/>
      <c r="G177" s="142"/>
      <c r="H177" s="152">
        <f t="shared" si="9"/>
        <v>0</v>
      </c>
      <c r="I177" s="152">
        <f t="shared" si="10"/>
        <v>0</v>
      </c>
      <c r="J177" s="152">
        <f t="shared" si="11"/>
        <v>0</v>
      </c>
      <c r="K177" s="137" t="e">
        <f>(J177/$J$207)*100</f>
        <v>#DIV/0!</v>
      </c>
      <c r="L177" s="83"/>
      <c r="M177" s="80"/>
      <c r="N177" s="80"/>
      <c r="O177" s="80"/>
      <c r="P177" s="80"/>
      <c r="Q177" s="80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s="81" customFormat="1" ht="66" customHeight="1" x14ac:dyDescent="0.25">
      <c r="A178" s="84" t="s">
        <v>378</v>
      </c>
      <c r="B178" s="191" t="s">
        <v>216</v>
      </c>
      <c r="C178" s="192"/>
      <c r="D178" s="126" t="s">
        <v>120</v>
      </c>
      <c r="E178" s="134">
        <v>3</v>
      </c>
      <c r="F178" s="133"/>
      <c r="G178" s="142"/>
      <c r="H178" s="152">
        <f t="shared" si="9"/>
        <v>0</v>
      </c>
      <c r="I178" s="152">
        <f t="shared" si="10"/>
        <v>0</v>
      </c>
      <c r="J178" s="152">
        <f t="shared" si="11"/>
        <v>0</v>
      </c>
      <c r="K178" s="137" t="e">
        <f>(J178/$J$207)*100</f>
        <v>#DIV/0!</v>
      </c>
      <c r="L178" s="83"/>
      <c r="M178" s="80"/>
      <c r="N178" s="80"/>
      <c r="O178" s="80"/>
      <c r="P178" s="80"/>
      <c r="Q178" s="80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s="81" customFormat="1" ht="66" customHeight="1" x14ac:dyDescent="0.25">
      <c r="A179" s="84" t="s">
        <v>379</v>
      </c>
      <c r="B179" s="191" t="s">
        <v>217</v>
      </c>
      <c r="C179" s="192"/>
      <c r="D179" s="126" t="s">
        <v>110</v>
      </c>
      <c r="E179" s="134">
        <v>20</v>
      </c>
      <c r="F179" s="133"/>
      <c r="G179" s="142"/>
      <c r="H179" s="152">
        <f t="shared" si="9"/>
        <v>0</v>
      </c>
      <c r="I179" s="152">
        <f t="shared" si="10"/>
        <v>0</v>
      </c>
      <c r="J179" s="152">
        <f t="shared" si="11"/>
        <v>0</v>
      </c>
      <c r="K179" s="137" t="e">
        <f>(J179/$J$207)*100</f>
        <v>#DIV/0!</v>
      </c>
      <c r="L179" s="83"/>
      <c r="M179" s="80"/>
      <c r="N179" s="80"/>
      <c r="O179" s="80"/>
      <c r="P179" s="80"/>
      <c r="Q179" s="80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s="81" customFormat="1" ht="66" customHeight="1" x14ac:dyDescent="0.25">
      <c r="A180" s="84" t="s">
        <v>380</v>
      </c>
      <c r="B180" s="191" t="s">
        <v>218</v>
      </c>
      <c r="C180" s="192"/>
      <c r="D180" s="126" t="s">
        <v>110</v>
      </c>
      <c r="E180" s="134">
        <v>12</v>
      </c>
      <c r="F180" s="133"/>
      <c r="G180" s="142"/>
      <c r="H180" s="152">
        <f t="shared" si="9"/>
        <v>0</v>
      </c>
      <c r="I180" s="152">
        <f t="shared" si="10"/>
        <v>0</v>
      </c>
      <c r="J180" s="152">
        <f t="shared" si="11"/>
        <v>0</v>
      </c>
      <c r="K180" s="137" t="e">
        <f>(J180/$J$207)*100</f>
        <v>#DIV/0!</v>
      </c>
      <c r="L180" s="83"/>
      <c r="M180" s="80"/>
      <c r="N180" s="80"/>
      <c r="O180" s="80"/>
      <c r="P180" s="80"/>
      <c r="Q180" s="80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s="81" customFormat="1" ht="66" customHeight="1" x14ac:dyDescent="0.25">
      <c r="A181" s="84" t="s">
        <v>381</v>
      </c>
      <c r="B181" s="191" t="s">
        <v>219</v>
      </c>
      <c r="C181" s="192"/>
      <c r="D181" s="126" t="s">
        <v>110</v>
      </c>
      <c r="E181" s="134">
        <v>6</v>
      </c>
      <c r="F181" s="133"/>
      <c r="G181" s="142"/>
      <c r="H181" s="152">
        <f t="shared" si="9"/>
        <v>0</v>
      </c>
      <c r="I181" s="152">
        <f t="shared" si="10"/>
        <v>0</v>
      </c>
      <c r="J181" s="152">
        <f t="shared" si="11"/>
        <v>0</v>
      </c>
      <c r="K181" s="137" t="e">
        <f>(J181/$J$207)*100</f>
        <v>#DIV/0!</v>
      </c>
      <c r="L181" s="83"/>
      <c r="M181" s="80"/>
      <c r="N181" s="80"/>
      <c r="O181" s="80"/>
      <c r="P181" s="80"/>
      <c r="Q181" s="80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s="81" customFormat="1" ht="66" customHeight="1" x14ac:dyDescent="0.25">
      <c r="A182" s="84" t="s">
        <v>382</v>
      </c>
      <c r="B182" s="191" t="s">
        <v>220</v>
      </c>
      <c r="C182" s="192"/>
      <c r="D182" s="126" t="s">
        <v>92</v>
      </c>
      <c r="E182" s="134">
        <v>2</v>
      </c>
      <c r="F182" s="133"/>
      <c r="G182" s="142"/>
      <c r="H182" s="152">
        <f t="shared" si="9"/>
        <v>0</v>
      </c>
      <c r="I182" s="152">
        <f t="shared" si="10"/>
        <v>0</v>
      </c>
      <c r="J182" s="152">
        <f t="shared" si="11"/>
        <v>0</v>
      </c>
      <c r="K182" s="137" t="e">
        <f>(J182/$J$207)*100</f>
        <v>#DIV/0!</v>
      </c>
      <c r="L182" s="83"/>
      <c r="M182" s="80"/>
      <c r="N182" s="80"/>
      <c r="O182" s="80"/>
      <c r="P182" s="80"/>
      <c r="Q182" s="80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s="81" customFormat="1" ht="18" customHeight="1" x14ac:dyDescent="0.25">
      <c r="A183" s="85" t="s">
        <v>230</v>
      </c>
      <c r="B183" s="197" t="s">
        <v>221</v>
      </c>
      <c r="C183" s="198"/>
      <c r="D183" s="123"/>
      <c r="E183" s="124"/>
      <c r="F183" s="86"/>
      <c r="G183" s="125"/>
      <c r="H183" s="125"/>
      <c r="I183" s="125"/>
      <c r="J183" s="125">
        <f>SUM(J185:J191)</f>
        <v>0</v>
      </c>
      <c r="K183" s="125"/>
      <c r="L183" s="83"/>
      <c r="M183" s="80"/>
      <c r="N183" s="80"/>
      <c r="O183" s="80"/>
      <c r="P183" s="80"/>
      <c r="Q183" s="80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s="81" customFormat="1" ht="18" customHeight="1" x14ac:dyDescent="0.25">
      <c r="A184" s="84"/>
      <c r="B184" s="191"/>
      <c r="C184" s="192"/>
      <c r="D184" s="126"/>
      <c r="E184" s="134"/>
      <c r="F184" s="133"/>
      <c r="G184" s="142"/>
      <c r="H184" s="152"/>
      <c r="I184" s="152"/>
      <c r="J184" s="152"/>
      <c r="K184" s="137"/>
      <c r="L184" s="83"/>
      <c r="M184" s="80"/>
      <c r="N184" s="80"/>
      <c r="O184" s="80"/>
      <c r="P184" s="80"/>
      <c r="Q184" s="80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s="81" customFormat="1" ht="68.25" customHeight="1" x14ac:dyDescent="0.25">
      <c r="A185" s="84" t="s">
        <v>383</v>
      </c>
      <c r="B185" s="191" t="s">
        <v>222</v>
      </c>
      <c r="C185" s="192"/>
      <c r="D185" s="126" t="s">
        <v>92</v>
      </c>
      <c r="E185" s="134">
        <v>455</v>
      </c>
      <c r="F185" s="133"/>
      <c r="G185" s="142"/>
      <c r="H185" s="152">
        <f t="shared" si="9"/>
        <v>0</v>
      </c>
      <c r="I185" s="152">
        <f t="shared" si="10"/>
        <v>0</v>
      </c>
      <c r="J185" s="152">
        <f t="shared" si="11"/>
        <v>0</v>
      </c>
      <c r="K185" s="137" t="e">
        <f>(J185/$J$207)*100</f>
        <v>#DIV/0!</v>
      </c>
      <c r="L185" s="83"/>
      <c r="M185" s="80"/>
      <c r="N185" s="80"/>
      <c r="O185" s="80"/>
      <c r="P185" s="80"/>
      <c r="Q185" s="80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s="81" customFormat="1" ht="68.25" customHeight="1" x14ac:dyDescent="0.25">
      <c r="A186" s="84" t="s">
        <v>384</v>
      </c>
      <c r="B186" s="191" t="s">
        <v>223</v>
      </c>
      <c r="C186" s="192"/>
      <c r="D186" s="126" t="s">
        <v>92</v>
      </c>
      <c r="E186" s="134">
        <v>455</v>
      </c>
      <c r="F186" s="133"/>
      <c r="G186" s="142"/>
      <c r="H186" s="152">
        <f t="shared" si="9"/>
        <v>0</v>
      </c>
      <c r="I186" s="152">
        <f t="shared" si="10"/>
        <v>0</v>
      </c>
      <c r="J186" s="152">
        <f t="shared" si="11"/>
        <v>0</v>
      </c>
      <c r="K186" s="137" t="e">
        <f>(J186/$J$207)*100</f>
        <v>#DIV/0!</v>
      </c>
      <c r="L186" s="83"/>
      <c r="M186" s="80"/>
      <c r="N186" s="80"/>
      <c r="O186" s="80"/>
      <c r="P186" s="80"/>
      <c r="Q186" s="80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s="81" customFormat="1" ht="68.25" customHeight="1" x14ac:dyDescent="0.25">
      <c r="A187" s="84" t="s">
        <v>385</v>
      </c>
      <c r="B187" s="191" t="s">
        <v>224</v>
      </c>
      <c r="C187" s="192"/>
      <c r="D187" s="126" t="s">
        <v>92</v>
      </c>
      <c r="E187" s="134">
        <v>455</v>
      </c>
      <c r="F187" s="133"/>
      <c r="G187" s="142"/>
      <c r="H187" s="152">
        <f t="shared" si="9"/>
        <v>0</v>
      </c>
      <c r="I187" s="152">
        <f t="shared" si="10"/>
        <v>0</v>
      </c>
      <c r="J187" s="152">
        <f t="shared" si="11"/>
        <v>0</v>
      </c>
      <c r="K187" s="137" t="e">
        <f>(J187/$J$207)*100</f>
        <v>#DIV/0!</v>
      </c>
      <c r="L187" s="83"/>
      <c r="M187" s="80"/>
      <c r="N187" s="80"/>
      <c r="O187" s="80"/>
      <c r="P187" s="80"/>
      <c r="Q187" s="80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s="81" customFormat="1" ht="68.25" customHeight="1" x14ac:dyDescent="0.25">
      <c r="A188" s="84" t="s">
        <v>386</v>
      </c>
      <c r="B188" s="191" t="s">
        <v>225</v>
      </c>
      <c r="C188" s="192"/>
      <c r="D188" s="126" t="s">
        <v>92</v>
      </c>
      <c r="E188" s="134">
        <v>455</v>
      </c>
      <c r="F188" s="133"/>
      <c r="G188" s="142"/>
      <c r="H188" s="152">
        <f t="shared" si="9"/>
        <v>0</v>
      </c>
      <c r="I188" s="152">
        <f t="shared" si="10"/>
        <v>0</v>
      </c>
      <c r="J188" s="152">
        <f t="shared" si="11"/>
        <v>0</v>
      </c>
      <c r="K188" s="137" t="e">
        <f>(J188/$J$207)*100</f>
        <v>#DIV/0!</v>
      </c>
      <c r="L188" s="83"/>
      <c r="M188" s="80"/>
      <c r="N188" s="80"/>
      <c r="O188" s="80"/>
      <c r="P188" s="80"/>
      <c r="Q188" s="80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s="81" customFormat="1" ht="68.25" customHeight="1" x14ac:dyDescent="0.25">
      <c r="A189" s="84" t="s">
        <v>387</v>
      </c>
      <c r="B189" s="191" t="s">
        <v>226</v>
      </c>
      <c r="C189" s="192"/>
      <c r="D189" s="126" t="s">
        <v>110</v>
      </c>
      <c r="E189" s="134">
        <v>25</v>
      </c>
      <c r="F189" s="133"/>
      <c r="G189" s="142"/>
      <c r="H189" s="152">
        <f t="shared" si="9"/>
        <v>0</v>
      </c>
      <c r="I189" s="152">
        <f t="shared" si="10"/>
        <v>0</v>
      </c>
      <c r="J189" s="152">
        <f t="shared" si="11"/>
        <v>0</v>
      </c>
      <c r="K189" s="137" t="e">
        <f>(J189/$J$207)*100</f>
        <v>#DIV/0!</v>
      </c>
      <c r="L189" s="83"/>
      <c r="M189" s="80"/>
      <c r="N189" s="80"/>
      <c r="O189" s="80"/>
      <c r="P189" s="80"/>
      <c r="Q189" s="80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s="81" customFormat="1" ht="68.25" customHeight="1" x14ac:dyDescent="0.25">
      <c r="A190" s="84" t="s">
        <v>388</v>
      </c>
      <c r="B190" s="191" t="s">
        <v>227</v>
      </c>
      <c r="C190" s="192"/>
      <c r="D190" s="126" t="s">
        <v>92</v>
      </c>
      <c r="E190" s="134">
        <v>455</v>
      </c>
      <c r="F190" s="133"/>
      <c r="G190" s="142"/>
      <c r="H190" s="152">
        <f t="shared" si="9"/>
        <v>0</v>
      </c>
      <c r="I190" s="152">
        <f t="shared" si="10"/>
        <v>0</v>
      </c>
      <c r="J190" s="152">
        <f t="shared" si="11"/>
        <v>0</v>
      </c>
      <c r="K190" s="137" t="e">
        <f>(J190/$J$207)*100</f>
        <v>#DIV/0!</v>
      </c>
      <c r="L190" s="83"/>
      <c r="M190" s="80"/>
      <c r="N190" s="80"/>
      <c r="O190" s="80"/>
      <c r="P190" s="80"/>
      <c r="Q190" s="80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s="81" customFormat="1" ht="68.25" customHeight="1" x14ac:dyDescent="0.25">
      <c r="A191" s="84" t="s">
        <v>389</v>
      </c>
      <c r="B191" s="191" t="s">
        <v>228</v>
      </c>
      <c r="C191" s="192"/>
      <c r="D191" s="126" t="s">
        <v>92</v>
      </c>
      <c r="E191" s="134">
        <v>455</v>
      </c>
      <c r="F191" s="133"/>
      <c r="G191" s="142"/>
      <c r="H191" s="152">
        <f t="shared" si="9"/>
        <v>0</v>
      </c>
      <c r="I191" s="152">
        <f t="shared" si="10"/>
        <v>0</v>
      </c>
      <c r="J191" s="152">
        <f t="shared" si="11"/>
        <v>0</v>
      </c>
      <c r="K191" s="137" t="e">
        <f>(J191/$J$207)*100</f>
        <v>#DIV/0!</v>
      </c>
      <c r="L191" s="83"/>
      <c r="M191" s="80"/>
      <c r="N191" s="80"/>
      <c r="O191" s="80"/>
      <c r="P191" s="80"/>
      <c r="Q191" s="80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s="81" customFormat="1" ht="18" customHeight="1" x14ac:dyDescent="0.25">
      <c r="A192" s="85" t="s">
        <v>234</v>
      </c>
      <c r="B192" s="197" t="s">
        <v>231</v>
      </c>
      <c r="C192" s="198"/>
      <c r="D192" s="123"/>
      <c r="E192" s="124"/>
      <c r="F192" s="86"/>
      <c r="G192" s="125"/>
      <c r="H192" s="125"/>
      <c r="I192" s="125"/>
      <c r="J192" s="125">
        <f>J194+J195</f>
        <v>0</v>
      </c>
      <c r="K192" s="125"/>
      <c r="L192" s="83"/>
      <c r="M192" s="80"/>
      <c r="N192" s="80"/>
      <c r="O192" s="80"/>
      <c r="P192" s="80"/>
      <c r="Q192" s="80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s="81" customFormat="1" ht="18" customHeight="1" x14ac:dyDescent="0.25">
      <c r="A193" s="84"/>
      <c r="B193" s="191"/>
      <c r="C193" s="192"/>
      <c r="D193" s="126"/>
      <c r="E193" s="134"/>
      <c r="F193" s="133"/>
      <c r="G193" s="142"/>
      <c r="H193" s="152"/>
      <c r="I193" s="152"/>
      <c r="J193" s="152"/>
      <c r="K193" s="137"/>
      <c r="L193" s="83"/>
      <c r="M193" s="80"/>
      <c r="N193" s="80"/>
      <c r="O193" s="80"/>
      <c r="P193" s="80"/>
      <c r="Q193" s="80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s="81" customFormat="1" ht="65.25" customHeight="1" x14ac:dyDescent="0.25">
      <c r="A194" s="84" t="s">
        <v>390</v>
      </c>
      <c r="B194" s="191" t="s">
        <v>232</v>
      </c>
      <c r="C194" s="192"/>
      <c r="D194" s="126" t="s">
        <v>92</v>
      </c>
      <c r="E194" s="134">
        <v>455</v>
      </c>
      <c r="F194" s="133"/>
      <c r="G194" s="142"/>
      <c r="H194" s="152">
        <f t="shared" si="9"/>
        <v>0</v>
      </c>
      <c r="I194" s="152">
        <f t="shared" si="10"/>
        <v>0</v>
      </c>
      <c r="J194" s="152">
        <f t="shared" si="11"/>
        <v>0</v>
      </c>
      <c r="K194" s="137" t="e">
        <f>(J194/$J$207)*100</f>
        <v>#DIV/0!</v>
      </c>
      <c r="L194" s="83"/>
      <c r="M194" s="80"/>
      <c r="N194" s="80"/>
      <c r="O194" s="80"/>
      <c r="P194" s="80"/>
      <c r="Q194" s="80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s="81" customFormat="1" ht="65.25" customHeight="1" x14ac:dyDescent="0.25">
      <c r="A195" s="84" t="s">
        <v>391</v>
      </c>
      <c r="B195" s="191" t="s">
        <v>109</v>
      </c>
      <c r="C195" s="192"/>
      <c r="D195" s="126" t="s">
        <v>92</v>
      </c>
      <c r="E195" s="134">
        <v>910</v>
      </c>
      <c r="F195" s="133"/>
      <c r="G195" s="142"/>
      <c r="H195" s="152">
        <f t="shared" si="9"/>
        <v>0</v>
      </c>
      <c r="I195" s="152">
        <f t="shared" si="10"/>
        <v>0</v>
      </c>
      <c r="J195" s="152">
        <f t="shared" si="11"/>
        <v>0</v>
      </c>
      <c r="K195" s="137" t="e">
        <f>(J195/$J$207)*100</f>
        <v>#DIV/0!</v>
      </c>
      <c r="L195" s="83"/>
      <c r="M195" s="80"/>
      <c r="N195" s="80"/>
      <c r="O195" s="80"/>
      <c r="P195" s="80"/>
      <c r="Q195" s="80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s="81" customFormat="1" ht="18" customHeight="1" x14ac:dyDescent="0.25">
      <c r="A196" s="85" t="s">
        <v>392</v>
      </c>
      <c r="B196" s="197" t="s">
        <v>393</v>
      </c>
      <c r="C196" s="198"/>
      <c r="D196" s="123"/>
      <c r="E196" s="124"/>
      <c r="F196" s="86"/>
      <c r="G196" s="125"/>
      <c r="H196" s="125"/>
      <c r="I196" s="125"/>
      <c r="J196" s="125">
        <f>SUM(J198:J203)</f>
        <v>0</v>
      </c>
      <c r="K196" s="125"/>
      <c r="L196" s="83"/>
      <c r="M196" s="80"/>
      <c r="N196" s="80"/>
      <c r="O196" s="80"/>
      <c r="P196" s="80"/>
      <c r="Q196" s="80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s="81" customFormat="1" ht="18" customHeight="1" x14ac:dyDescent="0.25">
      <c r="A197" s="84"/>
      <c r="B197" s="191"/>
      <c r="C197" s="192"/>
      <c r="D197" s="126"/>
      <c r="E197" s="134"/>
      <c r="F197" s="133"/>
      <c r="G197" s="143"/>
      <c r="H197" s="152"/>
      <c r="I197" s="152"/>
      <c r="J197" s="152"/>
      <c r="K197" s="137"/>
      <c r="L197" s="83"/>
      <c r="M197" s="80"/>
      <c r="N197" s="80"/>
      <c r="O197" s="80"/>
      <c r="P197" s="80"/>
      <c r="Q197" s="80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s="81" customFormat="1" ht="71.25" customHeight="1" x14ac:dyDescent="0.25">
      <c r="A198" s="84" t="s">
        <v>452</v>
      </c>
      <c r="B198" s="191" t="s">
        <v>397</v>
      </c>
      <c r="C198" s="192"/>
      <c r="D198" s="126" t="s">
        <v>120</v>
      </c>
      <c r="E198" s="134">
        <v>1</v>
      </c>
      <c r="F198" s="133"/>
      <c r="G198" s="143"/>
      <c r="H198" s="152">
        <f t="shared" si="9"/>
        <v>0</v>
      </c>
      <c r="I198" s="152">
        <f t="shared" si="10"/>
        <v>0</v>
      </c>
      <c r="J198" s="152">
        <f t="shared" si="11"/>
        <v>0</v>
      </c>
      <c r="K198" s="137" t="e">
        <f>(J198/$J$207)*100</f>
        <v>#DIV/0!</v>
      </c>
      <c r="L198" s="83"/>
      <c r="M198" s="80"/>
      <c r="N198" s="80"/>
      <c r="O198" s="80"/>
      <c r="P198" s="80"/>
      <c r="Q198" s="80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s="81" customFormat="1" ht="71.25" customHeight="1" x14ac:dyDescent="0.25">
      <c r="A199" s="84" t="s">
        <v>453</v>
      </c>
      <c r="B199" s="191" t="s">
        <v>398</v>
      </c>
      <c r="C199" s="192"/>
      <c r="D199" s="126" t="s">
        <v>120</v>
      </c>
      <c r="E199" s="134">
        <v>1</v>
      </c>
      <c r="F199" s="133"/>
      <c r="G199" s="143"/>
      <c r="H199" s="152">
        <f t="shared" si="9"/>
        <v>0</v>
      </c>
      <c r="I199" s="152">
        <f t="shared" si="10"/>
        <v>0</v>
      </c>
      <c r="J199" s="152">
        <f t="shared" si="11"/>
        <v>0</v>
      </c>
      <c r="K199" s="137" t="e">
        <f>(J199/$J$207)*100</f>
        <v>#DIV/0!</v>
      </c>
      <c r="L199" s="83"/>
      <c r="M199" s="80"/>
      <c r="N199" s="80"/>
      <c r="O199" s="80"/>
      <c r="P199" s="80"/>
      <c r="Q199" s="80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s="81" customFormat="1" ht="71.25" customHeight="1" x14ac:dyDescent="0.25">
      <c r="A200" s="84" t="s">
        <v>454</v>
      </c>
      <c r="B200" s="191" t="s">
        <v>399</v>
      </c>
      <c r="C200" s="192"/>
      <c r="D200" s="126" t="s">
        <v>120</v>
      </c>
      <c r="E200" s="134">
        <v>1</v>
      </c>
      <c r="F200" s="133"/>
      <c r="G200" s="143"/>
      <c r="H200" s="152">
        <f t="shared" si="9"/>
        <v>0</v>
      </c>
      <c r="I200" s="152">
        <f t="shared" si="10"/>
        <v>0</v>
      </c>
      <c r="J200" s="152">
        <f t="shared" si="11"/>
        <v>0</v>
      </c>
      <c r="K200" s="137" t="e">
        <f>(J200/$J$207)*100</f>
        <v>#DIV/0!</v>
      </c>
      <c r="L200" s="83"/>
      <c r="M200" s="80"/>
      <c r="N200" s="80"/>
      <c r="O200" s="80"/>
      <c r="P200" s="80"/>
      <c r="Q200" s="80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s="81" customFormat="1" ht="71.25" customHeight="1" x14ac:dyDescent="0.25">
      <c r="A201" s="84" t="s">
        <v>455</v>
      </c>
      <c r="B201" s="191" t="s">
        <v>401</v>
      </c>
      <c r="C201" s="192"/>
      <c r="D201" s="126" t="s">
        <v>120</v>
      </c>
      <c r="E201" s="134">
        <v>1</v>
      </c>
      <c r="F201" s="133"/>
      <c r="G201" s="143"/>
      <c r="H201" s="152">
        <f t="shared" si="9"/>
        <v>0</v>
      </c>
      <c r="I201" s="152">
        <f t="shared" si="10"/>
        <v>0</v>
      </c>
      <c r="J201" s="152">
        <f t="shared" si="11"/>
        <v>0</v>
      </c>
      <c r="K201" s="137" t="e">
        <f>(J201/$J$207)*100</f>
        <v>#DIV/0!</v>
      </c>
      <c r="L201" s="83"/>
      <c r="M201" s="80"/>
      <c r="N201" s="80"/>
      <c r="O201" s="80"/>
      <c r="P201" s="80"/>
      <c r="Q201" s="80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s="81" customFormat="1" ht="71.25" customHeight="1" x14ac:dyDescent="0.25">
      <c r="A202" s="84" t="s">
        <v>456</v>
      </c>
      <c r="B202" s="191" t="s">
        <v>400</v>
      </c>
      <c r="C202" s="192"/>
      <c r="D202" s="126" t="s">
        <v>120</v>
      </c>
      <c r="E202" s="134">
        <v>1</v>
      </c>
      <c r="F202" s="133"/>
      <c r="G202" s="143"/>
      <c r="H202" s="152">
        <f t="shared" si="9"/>
        <v>0</v>
      </c>
      <c r="I202" s="152">
        <f t="shared" si="10"/>
        <v>0</v>
      </c>
      <c r="J202" s="152">
        <f t="shared" si="11"/>
        <v>0</v>
      </c>
      <c r="K202" s="137" t="e">
        <f>(J202/$J$207)*100</f>
        <v>#DIV/0!</v>
      </c>
      <c r="L202" s="83"/>
      <c r="M202" s="80"/>
      <c r="N202" s="80"/>
      <c r="O202" s="80"/>
      <c r="P202" s="80"/>
      <c r="Q202" s="80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s="81" customFormat="1" ht="71.25" customHeight="1" x14ac:dyDescent="0.25">
      <c r="A203" s="84" t="s">
        <v>457</v>
      </c>
      <c r="B203" s="191" t="s">
        <v>402</v>
      </c>
      <c r="C203" s="192"/>
      <c r="D203" s="126" t="s">
        <v>120</v>
      </c>
      <c r="E203" s="134">
        <v>1</v>
      </c>
      <c r="F203" s="133"/>
      <c r="G203" s="143"/>
      <c r="H203" s="152">
        <f t="shared" si="9"/>
        <v>0</v>
      </c>
      <c r="I203" s="152">
        <f t="shared" si="10"/>
        <v>0</v>
      </c>
      <c r="J203" s="152">
        <f t="shared" si="11"/>
        <v>0</v>
      </c>
      <c r="K203" s="137" t="e">
        <f>(J203/$J$207)*100</f>
        <v>#DIV/0!</v>
      </c>
      <c r="L203" s="83"/>
      <c r="M203" s="80"/>
      <c r="N203" s="80"/>
      <c r="O203" s="80"/>
      <c r="P203" s="80"/>
      <c r="Q203" s="80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s="81" customFormat="1" ht="18" customHeight="1" x14ac:dyDescent="0.25">
      <c r="A204" s="85" t="s">
        <v>234</v>
      </c>
      <c r="B204" s="197" t="s">
        <v>233</v>
      </c>
      <c r="C204" s="198"/>
      <c r="D204" s="123"/>
      <c r="E204" s="124"/>
      <c r="F204" s="86"/>
      <c r="G204" s="125"/>
      <c r="H204" s="125"/>
      <c r="I204" s="125"/>
      <c r="J204" s="125">
        <f>J206</f>
        <v>0</v>
      </c>
      <c r="K204" s="125"/>
      <c r="L204" s="83"/>
      <c r="M204" s="80"/>
      <c r="N204" s="80"/>
      <c r="O204" s="80"/>
      <c r="P204" s="80"/>
      <c r="Q204" s="80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s="81" customFormat="1" ht="18" customHeight="1" outlineLevel="1" x14ac:dyDescent="0.25">
      <c r="A205" s="84"/>
      <c r="B205" s="191"/>
      <c r="C205" s="192"/>
      <c r="D205" s="122"/>
      <c r="E205" s="135"/>
      <c r="F205" s="133"/>
      <c r="G205" s="121"/>
      <c r="H205" s="152"/>
      <c r="I205" s="152"/>
      <c r="J205" s="152"/>
      <c r="K205" s="137"/>
      <c r="L205" s="83"/>
      <c r="M205" s="80"/>
      <c r="N205" s="80"/>
      <c r="O205" s="80"/>
      <c r="P205" s="80"/>
      <c r="Q205" s="80"/>
      <c r="R205" s="88"/>
      <c r="S205" s="88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</row>
    <row r="206" spans="1:29" s="81" customFormat="1" ht="57.75" customHeight="1" outlineLevel="1" x14ac:dyDescent="0.25">
      <c r="A206" s="84"/>
      <c r="B206" s="191" t="s">
        <v>235</v>
      </c>
      <c r="C206" s="192"/>
      <c r="D206" s="126" t="s">
        <v>92</v>
      </c>
      <c r="E206" s="134">
        <v>500</v>
      </c>
      <c r="F206" s="133"/>
      <c r="G206" s="121"/>
      <c r="H206" s="152">
        <f t="shared" si="9"/>
        <v>0</v>
      </c>
      <c r="I206" s="152">
        <f t="shared" si="10"/>
        <v>0</v>
      </c>
      <c r="J206" s="152">
        <f t="shared" si="11"/>
        <v>0</v>
      </c>
      <c r="K206" s="137" t="e">
        <f>(J206/$J$207)*100</f>
        <v>#DIV/0!</v>
      </c>
      <c r="L206" s="83"/>
      <c r="M206" s="80"/>
      <c r="N206" s="80"/>
      <c r="O206" s="80"/>
      <c r="P206" s="80"/>
      <c r="Q206" s="80"/>
      <c r="R206" s="88"/>
      <c r="S206" s="88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</row>
    <row r="207" spans="1:29" ht="36.75" customHeight="1" x14ac:dyDescent="0.25">
      <c r="A207" s="90"/>
      <c r="B207" s="193"/>
      <c r="C207" s="193"/>
      <c r="D207" s="193"/>
      <c r="E207" s="193"/>
      <c r="F207" s="193"/>
      <c r="G207" s="131"/>
      <c r="H207" s="196" t="s">
        <v>458</v>
      </c>
      <c r="I207" s="196"/>
      <c r="J207" s="153">
        <f>J204+J196+J192+J183+J154+J139+J114+J107+J92+J83+J52+J41+J22+J14+J99</f>
        <v>0</v>
      </c>
      <c r="K207" s="235" t="e">
        <f>SUM(K16:K206)</f>
        <v>#DIV/0!</v>
      </c>
      <c r="M207" s="80"/>
      <c r="N207" s="80"/>
      <c r="O207" s="80"/>
      <c r="P207" s="80"/>
      <c r="Q207" s="80"/>
    </row>
    <row r="208" spans="1:29" ht="99" customHeight="1" x14ac:dyDescent="0.25">
      <c r="A208" s="194" t="s">
        <v>77</v>
      </c>
      <c r="B208" s="195"/>
      <c r="C208" s="195"/>
      <c r="D208" s="195"/>
      <c r="E208" s="195"/>
      <c r="F208" s="195"/>
      <c r="G208" s="195"/>
      <c r="H208" s="195"/>
      <c r="I208" s="195"/>
      <c r="J208" s="195"/>
      <c r="K208" s="195"/>
      <c r="M208" s="80"/>
      <c r="N208" s="80"/>
      <c r="O208" s="80"/>
      <c r="P208" s="80"/>
      <c r="Q208" s="80"/>
    </row>
  </sheetData>
  <sheetProtection selectLockedCells="1"/>
  <autoFilter ref="A11:E14" xr:uid="{00000000-0009-0000-0000-000001000000}">
    <filterColumn colId="0" showButton="0"/>
    <filterColumn colId="1" showButton="0"/>
    <filterColumn colId="2" showButton="0"/>
    <filterColumn colId="3" showButton="0"/>
    <filterColumn colId="4" showButton="0"/>
  </autoFilter>
  <customSheetViews>
    <customSheetView guid="{139CDC34-A2AE-4FB8-A6BF-3FCAEDE2A712}" scale="55" showPageBreaks="1" showGridLines="0" fitToPage="1" printArea="1" showAutoFilter="1" view="pageBreakPreview">
      <selection activeCell="F1" sqref="F1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1"/>
      <headerFooter alignWithMargins="0">
        <oddFooter>&amp;R&amp;P de &amp;N</oddFooter>
      </headerFooter>
      <autoFilter ref="A11:AA11" xr:uid="{00000000-0000-0000-0000-000000000000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EC1863A0-3B45-43E6-81CD-D9608D52C52A}" scale="55" showPageBreaks="1" showGridLines="0" fitToPage="1" printArea="1" showAutoFilter="1" view="pageBreakPreview">
      <selection activeCell="AF2" sqref="AF2"/>
      <pageMargins left="0.25" right="0.25" top="0.75" bottom="0.75" header="0.3" footer="0.3"/>
      <printOptions horizontalCentered="1"/>
      <pageSetup paperSize="9" scale="39" fitToHeight="0" orientation="landscape" horizontalDpi="4294967293" verticalDpi="4294967293" r:id="rId2"/>
      <headerFooter alignWithMargins="0">
        <oddFooter>&amp;R&amp;P de &amp;N</oddFooter>
      </headerFooter>
      <autoFilter ref="A11:AA11" xr:uid="{00000000-0000-0000-0000-000000000000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0CCF26D2-015A-48BB-A932-E67ED632CE05}" scale="55" showPageBreaks="1" showGridLines="0" fitToPage="1" printArea="1" showAutoFilter="1" view="pageBreakPreview">
      <selection activeCell="F15" sqref="F15:V19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3"/>
      <headerFooter alignWithMargins="0">
        <oddFooter>&amp;R&amp;P de &amp;N</oddFooter>
      </headerFooter>
      <autoFilter ref="A11:AA14" xr:uid="{00000000-0000-0000-0000-000000000000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</customSheetViews>
  <mergeCells count="220">
    <mergeCell ref="H207:I207"/>
    <mergeCell ref="B28:C28"/>
    <mergeCell ref="B159:C159"/>
    <mergeCell ref="B160:C160"/>
    <mergeCell ref="B161:C161"/>
    <mergeCell ref="B139:C139"/>
    <mergeCell ref="B129:C129"/>
    <mergeCell ref="B123:C123"/>
    <mergeCell ref="B117:C117"/>
    <mergeCell ref="B113:C113"/>
    <mergeCell ref="B107:C107"/>
    <mergeCell ref="B103:C103"/>
    <mergeCell ref="B95:C95"/>
    <mergeCell ref="B74:C74"/>
    <mergeCell ref="B184:C184"/>
    <mergeCell ref="B182:C182"/>
    <mergeCell ref="B183:C183"/>
    <mergeCell ref="B177:C177"/>
    <mergeCell ref="B178:C178"/>
    <mergeCell ref="B179:C179"/>
    <mergeCell ref="B180:C180"/>
    <mergeCell ref="B181:C181"/>
    <mergeCell ref="B172:C172"/>
    <mergeCell ref="B173:C173"/>
    <mergeCell ref="B174:C174"/>
    <mergeCell ref="B175:C175"/>
    <mergeCell ref="B176:C176"/>
    <mergeCell ref="B167:C167"/>
    <mergeCell ref="B168:C168"/>
    <mergeCell ref="B169:C169"/>
    <mergeCell ref="B170:C170"/>
    <mergeCell ref="B171:C171"/>
    <mergeCell ref="B162:C162"/>
    <mergeCell ref="B58:C58"/>
    <mergeCell ref="B82:C82"/>
    <mergeCell ref="B59:C59"/>
    <mergeCell ref="B135:C135"/>
    <mergeCell ref="B137:C137"/>
    <mergeCell ref="B138:C138"/>
    <mergeCell ref="B132:C132"/>
    <mergeCell ref="B133:C133"/>
    <mergeCell ref="B134:C134"/>
    <mergeCell ref="B130:C130"/>
    <mergeCell ref="B131:C131"/>
    <mergeCell ref="B126:C126"/>
    <mergeCell ref="B127:C127"/>
    <mergeCell ref="B128:C128"/>
    <mergeCell ref="B124:C124"/>
    <mergeCell ref="B125:C125"/>
    <mergeCell ref="B120:C120"/>
    <mergeCell ref="B121:C121"/>
    <mergeCell ref="B122:C122"/>
    <mergeCell ref="B118:C118"/>
    <mergeCell ref="B119:C119"/>
    <mergeCell ref="B114:C114"/>
    <mergeCell ref="B115:C115"/>
    <mergeCell ref="B116:C116"/>
    <mergeCell ref="B110:C110"/>
    <mergeCell ref="B111:C111"/>
    <mergeCell ref="B112:C112"/>
    <mergeCell ref="B108:C108"/>
    <mergeCell ref="B109:C109"/>
    <mergeCell ref="B106:C106"/>
    <mergeCell ref="B104:C104"/>
    <mergeCell ref="B105:C105"/>
    <mergeCell ref="B100:C100"/>
    <mergeCell ref="B101:C101"/>
    <mergeCell ref="B102:C102"/>
    <mergeCell ref="B99:C99"/>
    <mergeCell ref="B98:C98"/>
    <mergeCell ref="B96:C96"/>
    <mergeCell ref="B97:C97"/>
    <mergeCell ref="B92:C92"/>
    <mergeCell ref="B93:C93"/>
    <mergeCell ref="B94:C94"/>
    <mergeCell ref="B80:C80"/>
    <mergeCell ref="B87:C87"/>
    <mergeCell ref="B88:C88"/>
    <mergeCell ref="B89:C89"/>
    <mergeCell ref="B91:C91"/>
    <mergeCell ref="B90:C90"/>
    <mergeCell ref="B84:C84"/>
    <mergeCell ref="B85:C85"/>
    <mergeCell ref="B86:C86"/>
    <mergeCell ref="B83:C83"/>
    <mergeCell ref="B75:C75"/>
    <mergeCell ref="B81:C81"/>
    <mergeCell ref="B78:C78"/>
    <mergeCell ref="B79:C79"/>
    <mergeCell ref="B70:C70"/>
    <mergeCell ref="B71:C71"/>
    <mergeCell ref="B76:C76"/>
    <mergeCell ref="B77:C77"/>
    <mergeCell ref="B188:C188"/>
    <mergeCell ref="B57:C57"/>
    <mergeCell ref="B60:C60"/>
    <mergeCell ref="B61:C61"/>
    <mergeCell ref="B63:C63"/>
    <mergeCell ref="B66:C66"/>
    <mergeCell ref="B67:C67"/>
    <mergeCell ref="B68:C68"/>
    <mergeCell ref="B64:C64"/>
    <mergeCell ref="B65:C65"/>
    <mergeCell ref="B72:C72"/>
    <mergeCell ref="B73:C73"/>
    <mergeCell ref="B69:C69"/>
    <mergeCell ref="B192:C192"/>
    <mergeCell ref="B54:C54"/>
    <mergeCell ref="B55:C55"/>
    <mergeCell ref="B56:C56"/>
    <mergeCell ref="B140:C140"/>
    <mergeCell ref="B141:C141"/>
    <mergeCell ref="B142:C142"/>
    <mergeCell ref="B191:C191"/>
    <mergeCell ref="B187:C187"/>
    <mergeCell ref="B155:C155"/>
    <mergeCell ref="B156:C156"/>
    <mergeCell ref="B163:C163"/>
    <mergeCell ref="B164:C164"/>
    <mergeCell ref="B165:C165"/>
    <mergeCell ref="B166:C166"/>
    <mergeCell ref="B157:C157"/>
    <mergeCell ref="B158:C158"/>
    <mergeCell ref="B136:C136"/>
    <mergeCell ref="B146:C146"/>
    <mergeCell ref="B143:C143"/>
    <mergeCell ref="B148:C148"/>
    <mergeCell ref="B154:C154"/>
    <mergeCell ref="B16:C16"/>
    <mergeCell ref="B17:C17"/>
    <mergeCell ref="B18:C18"/>
    <mergeCell ref="B19:C19"/>
    <mergeCell ref="B37:C37"/>
    <mergeCell ref="B42:C42"/>
    <mergeCell ref="B49:C49"/>
    <mergeCell ref="B43:C43"/>
    <mergeCell ref="B44:C44"/>
    <mergeCell ref="B45:C45"/>
    <mergeCell ref="B46:C46"/>
    <mergeCell ref="B47:C47"/>
    <mergeCell ref="B48:C48"/>
    <mergeCell ref="B20:C20"/>
    <mergeCell ref="B21:C21"/>
    <mergeCell ref="B25:C25"/>
    <mergeCell ref="B30:C30"/>
    <mergeCell ref="B31:C31"/>
    <mergeCell ref="B36:C36"/>
    <mergeCell ref="B26:C26"/>
    <mergeCell ref="B27:C27"/>
    <mergeCell ref="B29:C29"/>
    <mergeCell ref="B14:C14"/>
    <mergeCell ref="B205:C205"/>
    <mergeCell ref="B206:C206"/>
    <mergeCell ref="B52:C52"/>
    <mergeCell ref="B41:C41"/>
    <mergeCell ref="B50:C50"/>
    <mergeCell ref="B51:C51"/>
    <mergeCell ref="B193:C193"/>
    <mergeCell ref="B194:C194"/>
    <mergeCell ref="B15:C15"/>
    <mergeCell ref="B23:C23"/>
    <mergeCell ref="B38:C38"/>
    <mergeCell ref="B39:C39"/>
    <mergeCell ref="B40:C40"/>
    <mergeCell ref="B32:C32"/>
    <mergeCell ref="B33:C33"/>
    <mergeCell ref="B34:C34"/>
    <mergeCell ref="B35:C35"/>
    <mergeCell ref="B202:C202"/>
    <mergeCell ref="B203:C203"/>
    <mergeCell ref="B22:C22"/>
    <mergeCell ref="B24:C24"/>
    <mergeCell ref="B9:G9"/>
    <mergeCell ref="B1:G2"/>
    <mergeCell ref="B3:E3"/>
    <mergeCell ref="F3:G3"/>
    <mergeCell ref="B4:E4"/>
    <mergeCell ref="F4:G4"/>
    <mergeCell ref="D5:E5"/>
    <mergeCell ref="F5:G5"/>
    <mergeCell ref="D6:E6"/>
    <mergeCell ref="F6:G6"/>
    <mergeCell ref="B7:E7"/>
    <mergeCell ref="H2:K2"/>
    <mergeCell ref="B8:E8"/>
    <mergeCell ref="J11:J12"/>
    <mergeCell ref="B10:G10"/>
    <mergeCell ref="K11:K12"/>
    <mergeCell ref="A11:A12"/>
    <mergeCell ref="B11:C12"/>
    <mergeCell ref="D11:D12"/>
    <mergeCell ref="E11:E12"/>
    <mergeCell ref="F11:F12"/>
    <mergeCell ref="G11:G12"/>
    <mergeCell ref="H11:H12"/>
    <mergeCell ref="I11:I12"/>
    <mergeCell ref="B207:F207"/>
    <mergeCell ref="A208:K208"/>
    <mergeCell ref="B195:C195"/>
    <mergeCell ref="B204:C204"/>
    <mergeCell ref="B196:C196"/>
    <mergeCell ref="B197:C197"/>
    <mergeCell ref="B198:C198"/>
    <mergeCell ref="B199:C199"/>
    <mergeCell ref="B200:C200"/>
    <mergeCell ref="B53:C53"/>
    <mergeCell ref="B189:C189"/>
    <mergeCell ref="B190:C190"/>
    <mergeCell ref="B144:C144"/>
    <mergeCell ref="B201:C201"/>
    <mergeCell ref="B62:C62"/>
    <mergeCell ref="B147:C147"/>
    <mergeCell ref="B149:C149"/>
    <mergeCell ref="B150:C150"/>
    <mergeCell ref="B151:C151"/>
    <mergeCell ref="B152:C152"/>
    <mergeCell ref="B153:C153"/>
    <mergeCell ref="B145:C145"/>
    <mergeCell ref="B185:C185"/>
    <mergeCell ref="B186:C186"/>
  </mergeCells>
  <phoneticPr fontId="7" type="noConversion"/>
  <printOptions horizontalCentered="1"/>
  <pageMargins left="0.25" right="0.25" top="0.75" bottom="0.75" header="0.3" footer="0.3"/>
  <pageSetup paperSize="9" scale="53" fitToHeight="0" orientation="landscape" horizontalDpi="4294967293" verticalDpi="4294967293" r:id="rId4"/>
  <headerFooter alignWithMargins="0">
    <oddFooter>&amp;R&amp;P de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73</v>
      </c>
    </row>
    <row r="6" spans="1:1" x14ac:dyDescent="0.25">
      <c r="A6" t="s">
        <v>71</v>
      </c>
    </row>
    <row r="7" spans="1:1" x14ac:dyDescent="0.25">
      <c r="A7" t="s">
        <v>72</v>
      </c>
    </row>
  </sheetData>
  <customSheetViews>
    <customSheetView guid="{139CDC34-A2AE-4FB8-A6BF-3FCAEDE2A712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EC1863A0-3B45-43E6-81CD-D9608D52C52A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0CCF26D2-015A-48BB-A932-E67ED632CE05}" state="hidden">
      <selection activeCell="A3" sqref="A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1"/>
  <sheetViews>
    <sheetView workbookViewId="0">
      <selection activeCell="B4" sqref="B4"/>
    </sheetView>
  </sheetViews>
  <sheetFormatPr defaultColWidth="9.140625" defaultRowHeight="20.100000000000001" customHeight="1" x14ac:dyDescent="0.25"/>
  <cols>
    <col min="1" max="1" width="2.7109375" style="14" customWidth="1"/>
    <col min="2" max="2" width="23.7109375" style="14" customWidth="1"/>
    <col min="3" max="5" width="16.7109375" style="16" customWidth="1"/>
    <col min="6" max="6" width="2.7109375" style="14" customWidth="1"/>
    <col min="7" max="7" width="23.7109375" style="14" customWidth="1"/>
    <col min="8" max="10" width="16.7109375" style="16" customWidth="1"/>
    <col min="11" max="16384" width="9.140625" style="14"/>
  </cols>
  <sheetData>
    <row r="2" spans="2:10" ht="39.950000000000003" customHeight="1" x14ac:dyDescent="0.25">
      <c r="B2" s="221" t="s">
        <v>22</v>
      </c>
      <c r="C2" s="221"/>
      <c r="D2" s="221"/>
      <c r="E2" s="221"/>
      <c r="G2" s="220" t="s">
        <v>21</v>
      </c>
      <c r="H2" s="220"/>
      <c r="I2" s="220"/>
      <c r="J2" s="220"/>
    </row>
    <row r="3" spans="2:10" s="15" customFormat="1" ht="60" customHeight="1" x14ac:dyDescent="0.25">
      <c r="B3" s="70" t="s">
        <v>23</v>
      </c>
      <c r="C3" s="71" t="s">
        <v>24</v>
      </c>
      <c r="D3" s="71" t="s">
        <v>25</v>
      </c>
      <c r="E3" s="71" t="s">
        <v>26</v>
      </c>
      <c r="G3" s="70" t="s">
        <v>23</v>
      </c>
      <c r="H3" s="71" t="s">
        <v>24</v>
      </c>
      <c r="I3" s="71" t="s">
        <v>25</v>
      </c>
      <c r="J3" s="71" t="s">
        <v>26</v>
      </c>
    </row>
    <row r="4" spans="2:10" ht="20.100000000000001" customHeight="1" x14ac:dyDescent="0.25">
      <c r="B4" s="72" t="s">
        <v>27</v>
      </c>
      <c r="C4" s="75">
        <v>2200</v>
      </c>
      <c r="D4" s="73">
        <f>(C4/170)*2</f>
        <v>25.882352941176471</v>
      </c>
      <c r="E4" s="73">
        <f>D4*$E$9</f>
        <v>38.82352941176471</v>
      </c>
      <c r="G4" s="72" t="s">
        <v>27</v>
      </c>
      <c r="H4" s="68">
        <v>2200</v>
      </c>
      <c r="I4" s="73">
        <f>(H4/170)*2</f>
        <v>25.882352941176471</v>
      </c>
      <c r="J4" s="73">
        <f>I4*$J$9</f>
        <v>33.647058823529413</v>
      </c>
    </row>
    <row r="5" spans="2:10" ht="20.100000000000001" customHeight="1" x14ac:dyDescent="0.25">
      <c r="B5" s="72" t="s">
        <v>29</v>
      </c>
      <c r="C5" s="75">
        <v>2800</v>
      </c>
      <c r="D5" s="73">
        <f>(C5/170)*2</f>
        <v>32.941176470588232</v>
      </c>
      <c r="E5" s="73">
        <f>D5*$E$9</f>
        <v>49.411764705882348</v>
      </c>
      <c r="G5" s="72" t="s">
        <v>28</v>
      </c>
      <c r="H5" s="68">
        <v>2200</v>
      </c>
      <c r="I5" s="73">
        <f>(H5/170)*2</f>
        <v>25.882352941176471</v>
      </c>
      <c r="J5" s="73">
        <f>I5*$J$9</f>
        <v>33.647058823529413</v>
      </c>
    </row>
    <row r="6" spans="2:10" ht="20.100000000000001" customHeight="1" x14ac:dyDescent="0.25">
      <c r="B6" s="72" t="s">
        <v>30</v>
      </c>
      <c r="C6" s="75">
        <v>1200</v>
      </c>
      <c r="D6" s="73">
        <f>(C6/170)*2</f>
        <v>14.117647058823529</v>
      </c>
      <c r="E6" s="73">
        <f>D6*$E$9</f>
        <v>21.176470588235293</v>
      </c>
      <c r="G6" s="72" t="s">
        <v>30</v>
      </c>
      <c r="H6" s="68">
        <v>1200</v>
      </c>
      <c r="I6" s="73">
        <f>(H6/170)*2</f>
        <v>14.117647058823529</v>
      </c>
      <c r="J6" s="73">
        <f>I6*$J$9</f>
        <v>18.352941176470587</v>
      </c>
    </row>
    <row r="7" spans="2:10" ht="20.100000000000001" customHeight="1" x14ac:dyDescent="0.25">
      <c r="B7" s="222" t="s">
        <v>32</v>
      </c>
      <c r="C7" s="222"/>
      <c r="D7" s="222"/>
      <c r="E7" s="74">
        <f>SUM(E4:E6)</f>
        <v>109.41176470588235</v>
      </c>
      <c r="G7" s="222" t="s">
        <v>31</v>
      </c>
      <c r="H7" s="222"/>
      <c r="I7" s="222"/>
      <c r="J7" s="74">
        <f>SUM(J4:J6)</f>
        <v>85.64705882352942</v>
      </c>
    </row>
    <row r="9" spans="2:10" ht="20.100000000000001" customHeight="1" x14ac:dyDescent="0.25">
      <c r="B9" s="222" t="s">
        <v>60</v>
      </c>
      <c r="C9" s="222"/>
      <c r="D9" s="222"/>
      <c r="E9" s="76">
        <v>1.5</v>
      </c>
      <c r="G9" s="222" t="s">
        <v>61</v>
      </c>
      <c r="H9" s="222"/>
      <c r="I9" s="222"/>
      <c r="J9" s="69">
        <v>1.3</v>
      </c>
    </row>
    <row r="11" spans="2:10" ht="20.100000000000001" customHeight="1" x14ac:dyDescent="0.25">
      <c r="B11" s="15" t="s">
        <v>62</v>
      </c>
    </row>
  </sheetData>
  <customSheetViews>
    <customSheetView guid="{139CDC34-A2AE-4FB8-A6BF-3FCAEDE2A712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EC1863A0-3B45-43E6-81CD-D9608D52C52A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0CCF26D2-015A-48BB-A932-E67ED632CE05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3"/>
    </customSheetView>
  </customSheetViews>
  <mergeCells count="6">
    <mergeCell ref="G2:J2"/>
    <mergeCell ref="B2:E2"/>
    <mergeCell ref="G7:I7"/>
    <mergeCell ref="B7:D7"/>
    <mergeCell ref="B9:D9"/>
    <mergeCell ref="G9:I9"/>
  </mergeCell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36"/>
  <sheetViews>
    <sheetView zoomScale="115" zoomScaleNormal="115" workbookViewId="0">
      <selection activeCell="J4" sqref="J4"/>
    </sheetView>
  </sheetViews>
  <sheetFormatPr defaultRowHeight="15" x14ac:dyDescent="0.25"/>
  <cols>
    <col min="1" max="1" width="3.42578125" style="19" customWidth="1"/>
    <col min="2" max="2" width="25.42578125" style="19" customWidth="1"/>
    <col min="3" max="3" width="10" style="19" bestFit="1" customWidth="1"/>
    <col min="4" max="4" width="12" style="19" bestFit="1" customWidth="1"/>
    <col min="5" max="5" width="8.7109375" style="19" bestFit="1" customWidth="1"/>
    <col min="6" max="6" width="13.42578125" style="19" customWidth="1"/>
    <col min="7" max="7" width="6.28515625" style="19" customWidth="1"/>
    <col min="8" max="8" width="10.7109375" style="19" customWidth="1"/>
    <col min="9" max="9" width="10.5703125" style="19" customWidth="1"/>
    <col min="10" max="10" width="11" style="19" customWidth="1"/>
    <col min="11" max="12" width="9.28515625" style="19" bestFit="1" customWidth="1"/>
    <col min="13" max="256" width="9.140625" style="19"/>
    <col min="257" max="257" width="3.42578125" style="19" customWidth="1"/>
    <col min="258" max="258" width="25.42578125" style="19" customWidth="1"/>
    <col min="259" max="259" width="10" style="19" bestFit="1" customWidth="1"/>
    <col min="260" max="260" width="12" style="19" bestFit="1" customWidth="1"/>
    <col min="261" max="261" width="8.7109375" style="19" bestFit="1" customWidth="1"/>
    <col min="262" max="262" width="13.42578125" style="19" customWidth="1"/>
    <col min="263" max="263" width="6.28515625" style="19" customWidth="1"/>
    <col min="264" max="512" width="9.140625" style="19"/>
    <col min="513" max="513" width="3.42578125" style="19" customWidth="1"/>
    <col min="514" max="514" width="25.42578125" style="19" customWidth="1"/>
    <col min="515" max="515" width="10" style="19" bestFit="1" customWidth="1"/>
    <col min="516" max="516" width="12" style="19" bestFit="1" customWidth="1"/>
    <col min="517" max="517" width="8.7109375" style="19" bestFit="1" customWidth="1"/>
    <col min="518" max="518" width="13.42578125" style="19" customWidth="1"/>
    <col min="519" max="519" width="6.28515625" style="19" customWidth="1"/>
    <col min="520" max="768" width="9.140625" style="19"/>
    <col min="769" max="769" width="3.42578125" style="19" customWidth="1"/>
    <col min="770" max="770" width="25.42578125" style="19" customWidth="1"/>
    <col min="771" max="771" width="10" style="19" bestFit="1" customWidth="1"/>
    <col min="772" max="772" width="12" style="19" bestFit="1" customWidth="1"/>
    <col min="773" max="773" width="8.7109375" style="19" bestFit="1" customWidth="1"/>
    <col min="774" max="774" width="13.42578125" style="19" customWidth="1"/>
    <col min="775" max="775" width="6.28515625" style="19" customWidth="1"/>
    <col min="776" max="1024" width="9.140625" style="19"/>
    <col min="1025" max="1025" width="3.42578125" style="19" customWidth="1"/>
    <col min="1026" max="1026" width="25.42578125" style="19" customWidth="1"/>
    <col min="1027" max="1027" width="10" style="19" bestFit="1" customWidth="1"/>
    <col min="1028" max="1028" width="12" style="19" bestFit="1" customWidth="1"/>
    <col min="1029" max="1029" width="8.7109375" style="19" bestFit="1" customWidth="1"/>
    <col min="1030" max="1030" width="13.42578125" style="19" customWidth="1"/>
    <col min="1031" max="1031" width="6.28515625" style="19" customWidth="1"/>
    <col min="1032" max="1280" width="9.140625" style="19"/>
    <col min="1281" max="1281" width="3.42578125" style="19" customWidth="1"/>
    <col min="1282" max="1282" width="25.42578125" style="19" customWidth="1"/>
    <col min="1283" max="1283" width="10" style="19" bestFit="1" customWidth="1"/>
    <col min="1284" max="1284" width="12" style="19" bestFit="1" customWidth="1"/>
    <col min="1285" max="1285" width="8.7109375" style="19" bestFit="1" customWidth="1"/>
    <col min="1286" max="1286" width="13.42578125" style="19" customWidth="1"/>
    <col min="1287" max="1287" width="6.28515625" style="19" customWidth="1"/>
    <col min="1288" max="1536" width="9.140625" style="19"/>
    <col min="1537" max="1537" width="3.42578125" style="19" customWidth="1"/>
    <col min="1538" max="1538" width="25.42578125" style="19" customWidth="1"/>
    <col min="1539" max="1539" width="10" style="19" bestFit="1" customWidth="1"/>
    <col min="1540" max="1540" width="12" style="19" bestFit="1" customWidth="1"/>
    <col min="1541" max="1541" width="8.7109375" style="19" bestFit="1" customWidth="1"/>
    <col min="1542" max="1542" width="13.42578125" style="19" customWidth="1"/>
    <col min="1543" max="1543" width="6.28515625" style="19" customWidth="1"/>
    <col min="1544" max="1792" width="9.140625" style="19"/>
    <col min="1793" max="1793" width="3.42578125" style="19" customWidth="1"/>
    <col min="1794" max="1794" width="25.42578125" style="19" customWidth="1"/>
    <col min="1795" max="1795" width="10" style="19" bestFit="1" customWidth="1"/>
    <col min="1796" max="1796" width="12" style="19" bestFit="1" customWidth="1"/>
    <col min="1797" max="1797" width="8.7109375" style="19" bestFit="1" customWidth="1"/>
    <col min="1798" max="1798" width="13.42578125" style="19" customWidth="1"/>
    <col min="1799" max="1799" width="6.28515625" style="19" customWidth="1"/>
    <col min="1800" max="2048" width="9.140625" style="19"/>
    <col min="2049" max="2049" width="3.42578125" style="19" customWidth="1"/>
    <col min="2050" max="2050" width="25.42578125" style="19" customWidth="1"/>
    <col min="2051" max="2051" width="10" style="19" bestFit="1" customWidth="1"/>
    <col min="2052" max="2052" width="12" style="19" bestFit="1" customWidth="1"/>
    <col min="2053" max="2053" width="8.7109375" style="19" bestFit="1" customWidth="1"/>
    <col min="2054" max="2054" width="13.42578125" style="19" customWidth="1"/>
    <col min="2055" max="2055" width="6.28515625" style="19" customWidth="1"/>
    <col min="2056" max="2304" width="9.140625" style="19"/>
    <col min="2305" max="2305" width="3.42578125" style="19" customWidth="1"/>
    <col min="2306" max="2306" width="25.42578125" style="19" customWidth="1"/>
    <col min="2307" max="2307" width="10" style="19" bestFit="1" customWidth="1"/>
    <col min="2308" max="2308" width="12" style="19" bestFit="1" customWidth="1"/>
    <col min="2309" max="2309" width="8.7109375" style="19" bestFit="1" customWidth="1"/>
    <col min="2310" max="2310" width="13.42578125" style="19" customWidth="1"/>
    <col min="2311" max="2311" width="6.28515625" style="19" customWidth="1"/>
    <col min="2312" max="2560" width="9.140625" style="19"/>
    <col min="2561" max="2561" width="3.42578125" style="19" customWidth="1"/>
    <col min="2562" max="2562" width="25.42578125" style="19" customWidth="1"/>
    <col min="2563" max="2563" width="10" style="19" bestFit="1" customWidth="1"/>
    <col min="2564" max="2564" width="12" style="19" bestFit="1" customWidth="1"/>
    <col min="2565" max="2565" width="8.7109375" style="19" bestFit="1" customWidth="1"/>
    <col min="2566" max="2566" width="13.42578125" style="19" customWidth="1"/>
    <col min="2567" max="2567" width="6.28515625" style="19" customWidth="1"/>
    <col min="2568" max="2816" width="9.140625" style="19"/>
    <col min="2817" max="2817" width="3.42578125" style="19" customWidth="1"/>
    <col min="2818" max="2818" width="25.42578125" style="19" customWidth="1"/>
    <col min="2819" max="2819" width="10" style="19" bestFit="1" customWidth="1"/>
    <col min="2820" max="2820" width="12" style="19" bestFit="1" customWidth="1"/>
    <col min="2821" max="2821" width="8.7109375" style="19" bestFit="1" customWidth="1"/>
    <col min="2822" max="2822" width="13.42578125" style="19" customWidth="1"/>
    <col min="2823" max="2823" width="6.28515625" style="19" customWidth="1"/>
    <col min="2824" max="3072" width="9.140625" style="19"/>
    <col min="3073" max="3073" width="3.42578125" style="19" customWidth="1"/>
    <col min="3074" max="3074" width="25.42578125" style="19" customWidth="1"/>
    <col min="3075" max="3075" width="10" style="19" bestFit="1" customWidth="1"/>
    <col min="3076" max="3076" width="12" style="19" bestFit="1" customWidth="1"/>
    <col min="3077" max="3077" width="8.7109375" style="19" bestFit="1" customWidth="1"/>
    <col min="3078" max="3078" width="13.42578125" style="19" customWidth="1"/>
    <col min="3079" max="3079" width="6.28515625" style="19" customWidth="1"/>
    <col min="3080" max="3328" width="9.140625" style="19"/>
    <col min="3329" max="3329" width="3.42578125" style="19" customWidth="1"/>
    <col min="3330" max="3330" width="25.42578125" style="19" customWidth="1"/>
    <col min="3331" max="3331" width="10" style="19" bestFit="1" customWidth="1"/>
    <col min="3332" max="3332" width="12" style="19" bestFit="1" customWidth="1"/>
    <col min="3333" max="3333" width="8.7109375" style="19" bestFit="1" customWidth="1"/>
    <col min="3334" max="3334" width="13.42578125" style="19" customWidth="1"/>
    <col min="3335" max="3335" width="6.28515625" style="19" customWidth="1"/>
    <col min="3336" max="3584" width="9.140625" style="19"/>
    <col min="3585" max="3585" width="3.42578125" style="19" customWidth="1"/>
    <col min="3586" max="3586" width="25.42578125" style="19" customWidth="1"/>
    <col min="3587" max="3587" width="10" style="19" bestFit="1" customWidth="1"/>
    <col min="3588" max="3588" width="12" style="19" bestFit="1" customWidth="1"/>
    <col min="3589" max="3589" width="8.7109375" style="19" bestFit="1" customWidth="1"/>
    <col min="3590" max="3590" width="13.42578125" style="19" customWidth="1"/>
    <col min="3591" max="3591" width="6.28515625" style="19" customWidth="1"/>
    <col min="3592" max="3840" width="9.140625" style="19"/>
    <col min="3841" max="3841" width="3.42578125" style="19" customWidth="1"/>
    <col min="3842" max="3842" width="25.42578125" style="19" customWidth="1"/>
    <col min="3843" max="3843" width="10" style="19" bestFit="1" customWidth="1"/>
    <col min="3844" max="3844" width="12" style="19" bestFit="1" customWidth="1"/>
    <col min="3845" max="3845" width="8.7109375" style="19" bestFit="1" customWidth="1"/>
    <col min="3846" max="3846" width="13.42578125" style="19" customWidth="1"/>
    <col min="3847" max="3847" width="6.28515625" style="19" customWidth="1"/>
    <col min="3848" max="4096" width="9.140625" style="19"/>
    <col min="4097" max="4097" width="3.42578125" style="19" customWidth="1"/>
    <col min="4098" max="4098" width="25.42578125" style="19" customWidth="1"/>
    <col min="4099" max="4099" width="10" style="19" bestFit="1" customWidth="1"/>
    <col min="4100" max="4100" width="12" style="19" bestFit="1" customWidth="1"/>
    <col min="4101" max="4101" width="8.7109375" style="19" bestFit="1" customWidth="1"/>
    <col min="4102" max="4102" width="13.42578125" style="19" customWidth="1"/>
    <col min="4103" max="4103" width="6.28515625" style="19" customWidth="1"/>
    <col min="4104" max="4352" width="9.140625" style="19"/>
    <col min="4353" max="4353" width="3.42578125" style="19" customWidth="1"/>
    <col min="4354" max="4354" width="25.42578125" style="19" customWidth="1"/>
    <col min="4355" max="4355" width="10" style="19" bestFit="1" customWidth="1"/>
    <col min="4356" max="4356" width="12" style="19" bestFit="1" customWidth="1"/>
    <col min="4357" max="4357" width="8.7109375" style="19" bestFit="1" customWidth="1"/>
    <col min="4358" max="4358" width="13.42578125" style="19" customWidth="1"/>
    <col min="4359" max="4359" width="6.28515625" style="19" customWidth="1"/>
    <col min="4360" max="4608" width="9.140625" style="19"/>
    <col min="4609" max="4609" width="3.42578125" style="19" customWidth="1"/>
    <col min="4610" max="4610" width="25.42578125" style="19" customWidth="1"/>
    <col min="4611" max="4611" width="10" style="19" bestFit="1" customWidth="1"/>
    <col min="4612" max="4612" width="12" style="19" bestFit="1" customWidth="1"/>
    <col min="4613" max="4613" width="8.7109375" style="19" bestFit="1" customWidth="1"/>
    <col min="4614" max="4614" width="13.42578125" style="19" customWidth="1"/>
    <col min="4615" max="4615" width="6.28515625" style="19" customWidth="1"/>
    <col min="4616" max="4864" width="9.140625" style="19"/>
    <col min="4865" max="4865" width="3.42578125" style="19" customWidth="1"/>
    <col min="4866" max="4866" width="25.42578125" style="19" customWidth="1"/>
    <col min="4867" max="4867" width="10" style="19" bestFit="1" customWidth="1"/>
    <col min="4868" max="4868" width="12" style="19" bestFit="1" customWidth="1"/>
    <col min="4869" max="4869" width="8.7109375" style="19" bestFit="1" customWidth="1"/>
    <col min="4870" max="4870" width="13.42578125" style="19" customWidth="1"/>
    <col min="4871" max="4871" width="6.28515625" style="19" customWidth="1"/>
    <col min="4872" max="5120" width="9.140625" style="19"/>
    <col min="5121" max="5121" width="3.42578125" style="19" customWidth="1"/>
    <col min="5122" max="5122" width="25.42578125" style="19" customWidth="1"/>
    <col min="5123" max="5123" width="10" style="19" bestFit="1" customWidth="1"/>
    <col min="5124" max="5124" width="12" style="19" bestFit="1" customWidth="1"/>
    <col min="5125" max="5125" width="8.7109375" style="19" bestFit="1" customWidth="1"/>
    <col min="5126" max="5126" width="13.42578125" style="19" customWidth="1"/>
    <col min="5127" max="5127" width="6.28515625" style="19" customWidth="1"/>
    <col min="5128" max="5376" width="9.140625" style="19"/>
    <col min="5377" max="5377" width="3.42578125" style="19" customWidth="1"/>
    <col min="5378" max="5378" width="25.42578125" style="19" customWidth="1"/>
    <col min="5379" max="5379" width="10" style="19" bestFit="1" customWidth="1"/>
    <col min="5380" max="5380" width="12" style="19" bestFit="1" customWidth="1"/>
    <col min="5381" max="5381" width="8.7109375" style="19" bestFit="1" customWidth="1"/>
    <col min="5382" max="5382" width="13.42578125" style="19" customWidth="1"/>
    <col min="5383" max="5383" width="6.28515625" style="19" customWidth="1"/>
    <col min="5384" max="5632" width="9.140625" style="19"/>
    <col min="5633" max="5633" width="3.42578125" style="19" customWidth="1"/>
    <col min="5634" max="5634" width="25.42578125" style="19" customWidth="1"/>
    <col min="5635" max="5635" width="10" style="19" bestFit="1" customWidth="1"/>
    <col min="5636" max="5636" width="12" style="19" bestFit="1" customWidth="1"/>
    <col min="5637" max="5637" width="8.7109375" style="19" bestFit="1" customWidth="1"/>
    <col min="5638" max="5638" width="13.42578125" style="19" customWidth="1"/>
    <col min="5639" max="5639" width="6.28515625" style="19" customWidth="1"/>
    <col min="5640" max="5888" width="9.140625" style="19"/>
    <col min="5889" max="5889" width="3.42578125" style="19" customWidth="1"/>
    <col min="5890" max="5890" width="25.42578125" style="19" customWidth="1"/>
    <col min="5891" max="5891" width="10" style="19" bestFit="1" customWidth="1"/>
    <col min="5892" max="5892" width="12" style="19" bestFit="1" customWidth="1"/>
    <col min="5893" max="5893" width="8.7109375" style="19" bestFit="1" customWidth="1"/>
    <col min="5894" max="5894" width="13.42578125" style="19" customWidth="1"/>
    <col min="5895" max="5895" width="6.28515625" style="19" customWidth="1"/>
    <col min="5896" max="6144" width="9.140625" style="19"/>
    <col min="6145" max="6145" width="3.42578125" style="19" customWidth="1"/>
    <col min="6146" max="6146" width="25.42578125" style="19" customWidth="1"/>
    <col min="6147" max="6147" width="10" style="19" bestFit="1" customWidth="1"/>
    <col min="6148" max="6148" width="12" style="19" bestFit="1" customWidth="1"/>
    <col min="6149" max="6149" width="8.7109375" style="19" bestFit="1" customWidth="1"/>
    <col min="6150" max="6150" width="13.42578125" style="19" customWidth="1"/>
    <col min="6151" max="6151" width="6.28515625" style="19" customWidth="1"/>
    <col min="6152" max="6400" width="9.140625" style="19"/>
    <col min="6401" max="6401" width="3.42578125" style="19" customWidth="1"/>
    <col min="6402" max="6402" width="25.42578125" style="19" customWidth="1"/>
    <col min="6403" max="6403" width="10" style="19" bestFit="1" customWidth="1"/>
    <col min="6404" max="6404" width="12" style="19" bestFit="1" customWidth="1"/>
    <col min="6405" max="6405" width="8.7109375" style="19" bestFit="1" customWidth="1"/>
    <col min="6406" max="6406" width="13.42578125" style="19" customWidth="1"/>
    <col min="6407" max="6407" width="6.28515625" style="19" customWidth="1"/>
    <col min="6408" max="6656" width="9.140625" style="19"/>
    <col min="6657" max="6657" width="3.42578125" style="19" customWidth="1"/>
    <col min="6658" max="6658" width="25.42578125" style="19" customWidth="1"/>
    <col min="6659" max="6659" width="10" style="19" bestFit="1" customWidth="1"/>
    <col min="6660" max="6660" width="12" style="19" bestFit="1" customWidth="1"/>
    <col min="6661" max="6661" width="8.7109375" style="19" bestFit="1" customWidth="1"/>
    <col min="6662" max="6662" width="13.42578125" style="19" customWidth="1"/>
    <col min="6663" max="6663" width="6.28515625" style="19" customWidth="1"/>
    <col min="6664" max="6912" width="9.140625" style="19"/>
    <col min="6913" max="6913" width="3.42578125" style="19" customWidth="1"/>
    <col min="6914" max="6914" width="25.42578125" style="19" customWidth="1"/>
    <col min="6915" max="6915" width="10" style="19" bestFit="1" customWidth="1"/>
    <col min="6916" max="6916" width="12" style="19" bestFit="1" customWidth="1"/>
    <col min="6917" max="6917" width="8.7109375" style="19" bestFit="1" customWidth="1"/>
    <col min="6918" max="6918" width="13.42578125" style="19" customWidth="1"/>
    <col min="6919" max="6919" width="6.28515625" style="19" customWidth="1"/>
    <col min="6920" max="7168" width="9.140625" style="19"/>
    <col min="7169" max="7169" width="3.42578125" style="19" customWidth="1"/>
    <col min="7170" max="7170" width="25.42578125" style="19" customWidth="1"/>
    <col min="7171" max="7171" width="10" style="19" bestFit="1" customWidth="1"/>
    <col min="7172" max="7172" width="12" style="19" bestFit="1" customWidth="1"/>
    <col min="7173" max="7173" width="8.7109375" style="19" bestFit="1" customWidth="1"/>
    <col min="7174" max="7174" width="13.42578125" style="19" customWidth="1"/>
    <col min="7175" max="7175" width="6.28515625" style="19" customWidth="1"/>
    <col min="7176" max="7424" width="9.140625" style="19"/>
    <col min="7425" max="7425" width="3.42578125" style="19" customWidth="1"/>
    <col min="7426" max="7426" width="25.42578125" style="19" customWidth="1"/>
    <col min="7427" max="7427" width="10" style="19" bestFit="1" customWidth="1"/>
    <col min="7428" max="7428" width="12" style="19" bestFit="1" customWidth="1"/>
    <col min="7429" max="7429" width="8.7109375" style="19" bestFit="1" customWidth="1"/>
    <col min="7430" max="7430" width="13.42578125" style="19" customWidth="1"/>
    <col min="7431" max="7431" width="6.28515625" style="19" customWidth="1"/>
    <col min="7432" max="7680" width="9.140625" style="19"/>
    <col min="7681" max="7681" width="3.42578125" style="19" customWidth="1"/>
    <col min="7682" max="7682" width="25.42578125" style="19" customWidth="1"/>
    <col min="7683" max="7683" width="10" style="19" bestFit="1" customWidth="1"/>
    <col min="7684" max="7684" width="12" style="19" bestFit="1" customWidth="1"/>
    <col min="7685" max="7685" width="8.7109375" style="19" bestFit="1" customWidth="1"/>
    <col min="7686" max="7686" width="13.42578125" style="19" customWidth="1"/>
    <col min="7687" max="7687" width="6.28515625" style="19" customWidth="1"/>
    <col min="7688" max="7936" width="9.140625" style="19"/>
    <col min="7937" max="7937" width="3.42578125" style="19" customWidth="1"/>
    <col min="7938" max="7938" width="25.42578125" style="19" customWidth="1"/>
    <col min="7939" max="7939" width="10" style="19" bestFit="1" customWidth="1"/>
    <col min="7940" max="7940" width="12" style="19" bestFit="1" customWidth="1"/>
    <col min="7941" max="7941" width="8.7109375" style="19" bestFit="1" customWidth="1"/>
    <col min="7942" max="7942" width="13.42578125" style="19" customWidth="1"/>
    <col min="7943" max="7943" width="6.28515625" style="19" customWidth="1"/>
    <col min="7944" max="8192" width="9.140625" style="19"/>
    <col min="8193" max="8193" width="3.42578125" style="19" customWidth="1"/>
    <col min="8194" max="8194" width="25.42578125" style="19" customWidth="1"/>
    <col min="8195" max="8195" width="10" style="19" bestFit="1" customWidth="1"/>
    <col min="8196" max="8196" width="12" style="19" bestFit="1" customWidth="1"/>
    <col min="8197" max="8197" width="8.7109375" style="19" bestFit="1" customWidth="1"/>
    <col min="8198" max="8198" width="13.42578125" style="19" customWidth="1"/>
    <col min="8199" max="8199" width="6.28515625" style="19" customWidth="1"/>
    <col min="8200" max="8448" width="9.140625" style="19"/>
    <col min="8449" max="8449" width="3.42578125" style="19" customWidth="1"/>
    <col min="8450" max="8450" width="25.42578125" style="19" customWidth="1"/>
    <col min="8451" max="8451" width="10" style="19" bestFit="1" customWidth="1"/>
    <col min="8452" max="8452" width="12" style="19" bestFit="1" customWidth="1"/>
    <col min="8453" max="8453" width="8.7109375" style="19" bestFit="1" customWidth="1"/>
    <col min="8454" max="8454" width="13.42578125" style="19" customWidth="1"/>
    <col min="8455" max="8455" width="6.28515625" style="19" customWidth="1"/>
    <col min="8456" max="8704" width="9.140625" style="19"/>
    <col min="8705" max="8705" width="3.42578125" style="19" customWidth="1"/>
    <col min="8706" max="8706" width="25.42578125" style="19" customWidth="1"/>
    <col min="8707" max="8707" width="10" style="19" bestFit="1" customWidth="1"/>
    <col min="8708" max="8708" width="12" style="19" bestFit="1" customWidth="1"/>
    <col min="8709" max="8709" width="8.7109375" style="19" bestFit="1" customWidth="1"/>
    <col min="8710" max="8710" width="13.42578125" style="19" customWidth="1"/>
    <col min="8711" max="8711" width="6.28515625" style="19" customWidth="1"/>
    <col min="8712" max="8960" width="9.140625" style="19"/>
    <col min="8961" max="8961" width="3.42578125" style="19" customWidth="1"/>
    <col min="8962" max="8962" width="25.42578125" style="19" customWidth="1"/>
    <col min="8963" max="8963" width="10" style="19" bestFit="1" customWidth="1"/>
    <col min="8964" max="8964" width="12" style="19" bestFit="1" customWidth="1"/>
    <col min="8965" max="8965" width="8.7109375" style="19" bestFit="1" customWidth="1"/>
    <col min="8966" max="8966" width="13.42578125" style="19" customWidth="1"/>
    <col min="8967" max="8967" width="6.28515625" style="19" customWidth="1"/>
    <col min="8968" max="9216" width="9.140625" style="19"/>
    <col min="9217" max="9217" width="3.42578125" style="19" customWidth="1"/>
    <col min="9218" max="9218" width="25.42578125" style="19" customWidth="1"/>
    <col min="9219" max="9219" width="10" style="19" bestFit="1" customWidth="1"/>
    <col min="9220" max="9220" width="12" style="19" bestFit="1" customWidth="1"/>
    <col min="9221" max="9221" width="8.7109375" style="19" bestFit="1" customWidth="1"/>
    <col min="9222" max="9222" width="13.42578125" style="19" customWidth="1"/>
    <col min="9223" max="9223" width="6.28515625" style="19" customWidth="1"/>
    <col min="9224" max="9472" width="9.140625" style="19"/>
    <col min="9473" max="9473" width="3.42578125" style="19" customWidth="1"/>
    <col min="9474" max="9474" width="25.42578125" style="19" customWidth="1"/>
    <col min="9475" max="9475" width="10" style="19" bestFit="1" customWidth="1"/>
    <col min="9476" max="9476" width="12" style="19" bestFit="1" customWidth="1"/>
    <col min="9477" max="9477" width="8.7109375" style="19" bestFit="1" customWidth="1"/>
    <col min="9478" max="9478" width="13.42578125" style="19" customWidth="1"/>
    <col min="9479" max="9479" width="6.28515625" style="19" customWidth="1"/>
    <col min="9480" max="9728" width="9.140625" style="19"/>
    <col min="9729" max="9729" width="3.42578125" style="19" customWidth="1"/>
    <col min="9730" max="9730" width="25.42578125" style="19" customWidth="1"/>
    <col min="9731" max="9731" width="10" style="19" bestFit="1" customWidth="1"/>
    <col min="9732" max="9732" width="12" style="19" bestFit="1" customWidth="1"/>
    <col min="9733" max="9733" width="8.7109375" style="19" bestFit="1" customWidth="1"/>
    <col min="9734" max="9734" width="13.42578125" style="19" customWidth="1"/>
    <col min="9735" max="9735" width="6.28515625" style="19" customWidth="1"/>
    <col min="9736" max="9984" width="9.140625" style="19"/>
    <col min="9985" max="9985" width="3.42578125" style="19" customWidth="1"/>
    <col min="9986" max="9986" width="25.42578125" style="19" customWidth="1"/>
    <col min="9987" max="9987" width="10" style="19" bestFit="1" customWidth="1"/>
    <col min="9988" max="9988" width="12" style="19" bestFit="1" customWidth="1"/>
    <col min="9989" max="9989" width="8.7109375" style="19" bestFit="1" customWidth="1"/>
    <col min="9990" max="9990" width="13.42578125" style="19" customWidth="1"/>
    <col min="9991" max="9991" width="6.28515625" style="19" customWidth="1"/>
    <col min="9992" max="10240" width="9.140625" style="19"/>
    <col min="10241" max="10241" width="3.42578125" style="19" customWidth="1"/>
    <col min="10242" max="10242" width="25.42578125" style="19" customWidth="1"/>
    <col min="10243" max="10243" width="10" style="19" bestFit="1" customWidth="1"/>
    <col min="10244" max="10244" width="12" style="19" bestFit="1" customWidth="1"/>
    <col min="10245" max="10245" width="8.7109375" style="19" bestFit="1" customWidth="1"/>
    <col min="10246" max="10246" width="13.42578125" style="19" customWidth="1"/>
    <col min="10247" max="10247" width="6.28515625" style="19" customWidth="1"/>
    <col min="10248" max="10496" width="9.140625" style="19"/>
    <col min="10497" max="10497" width="3.42578125" style="19" customWidth="1"/>
    <col min="10498" max="10498" width="25.42578125" style="19" customWidth="1"/>
    <col min="10499" max="10499" width="10" style="19" bestFit="1" customWidth="1"/>
    <col min="10500" max="10500" width="12" style="19" bestFit="1" customWidth="1"/>
    <col min="10501" max="10501" width="8.7109375" style="19" bestFit="1" customWidth="1"/>
    <col min="10502" max="10502" width="13.42578125" style="19" customWidth="1"/>
    <col min="10503" max="10503" width="6.28515625" style="19" customWidth="1"/>
    <col min="10504" max="10752" width="9.140625" style="19"/>
    <col min="10753" max="10753" width="3.42578125" style="19" customWidth="1"/>
    <col min="10754" max="10754" width="25.42578125" style="19" customWidth="1"/>
    <col min="10755" max="10755" width="10" style="19" bestFit="1" customWidth="1"/>
    <col min="10756" max="10756" width="12" style="19" bestFit="1" customWidth="1"/>
    <col min="10757" max="10757" width="8.7109375" style="19" bestFit="1" customWidth="1"/>
    <col min="10758" max="10758" width="13.42578125" style="19" customWidth="1"/>
    <col min="10759" max="10759" width="6.28515625" style="19" customWidth="1"/>
    <col min="10760" max="11008" width="9.140625" style="19"/>
    <col min="11009" max="11009" width="3.42578125" style="19" customWidth="1"/>
    <col min="11010" max="11010" width="25.42578125" style="19" customWidth="1"/>
    <col min="11011" max="11011" width="10" style="19" bestFit="1" customWidth="1"/>
    <col min="11012" max="11012" width="12" style="19" bestFit="1" customWidth="1"/>
    <col min="11013" max="11013" width="8.7109375" style="19" bestFit="1" customWidth="1"/>
    <col min="11014" max="11014" width="13.42578125" style="19" customWidth="1"/>
    <col min="11015" max="11015" width="6.28515625" style="19" customWidth="1"/>
    <col min="11016" max="11264" width="9.140625" style="19"/>
    <col min="11265" max="11265" width="3.42578125" style="19" customWidth="1"/>
    <col min="11266" max="11266" width="25.42578125" style="19" customWidth="1"/>
    <col min="11267" max="11267" width="10" style="19" bestFit="1" customWidth="1"/>
    <col min="11268" max="11268" width="12" style="19" bestFit="1" customWidth="1"/>
    <col min="11269" max="11269" width="8.7109375" style="19" bestFit="1" customWidth="1"/>
    <col min="11270" max="11270" width="13.42578125" style="19" customWidth="1"/>
    <col min="11271" max="11271" width="6.28515625" style="19" customWidth="1"/>
    <col min="11272" max="11520" width="9.140625" style="19"/>
    <col min="11521" max="11521" width="3.42578125" style="19" customWidth="1"/>
    <col min="11522" max="11522" width="25.42578125" style="19" customWidth="1"/>
    <col min="11523" max="11523" width="10" style="19" bestFit="1" customWidth="1"/>
    <col min="11524" max="11524" width="12" style="19" bestFit="1" customWidth="1"/>
    <col min="11525" max="11525" width="8.7109375" style="19" bestFit="1" customWidth="1"/>
    <col min="11526" max="11526" width="13.42578125" style="19" customWidth="1"/>
    <col min="11527" max="11527" width="6.28515625" style="19" customWidth="1"/>
    <col min="11528" max="11776" width="9.140625" style="19"/>
    <col min="11777" max="11777" width="3.42578125" style="19" customWidth="1"/>
    <col min="11778" max="11778" width="25.42578125" style="19" customWidth="1"/>
    <col min="11779" max="11779" width="10" style="19" bestFit="1" customWidth="1"/>
    <col min="11780" max="11780" width="12" style="19" bestFit="1" customWidth="1"/>
    <col min="11781" max="11781" width="8.7109375" style="19" bestFit="1" customWidth="1"/>
    <col min="11782" max="11782" width="13.42578125" style="19" customWidth="1"/>
    <col min="11783" max="11783" width="6.28515625" style="19" customWidth="1"/>
    <col min="11784" max="12032" width="9.140625" style="19"/>
    <col min="12033" max="12033" width="3.42578125" style="19" customWidth="1"/>
    <col min="12034" max="12034" width="25.42578125" style="19" customWidth="1"/>
    <col min="12035" max="12035" width="10" style="19" bestFit="1" customWidth="1"/>
    <col min="12036" max="12036" width="12" style="19" bestFit="1" customWidth="1"/>
    <col min="12037" max="12037" width="8.7109375" style="19" bestFit="1" customWidth="1"/>
    <col min="12038" max="12038" width="13.42578125" style="19" customWidth="1"/>
    <col min="12039" max="12039" width="6.28515625" style="19" customWidth="1"/>
    <col min="12040" max="12288" width="9.140625" style="19"/>
    <col min="12289" max="12289" width="3.42578125" style="19" customWidth="1"/>
    <col min="12290" max="12290" width="25.42578125" style="19" customWidth="1"/>
    <col min="12291" max="12291" width="10" style="19" bestFit="1" customWidth="1"/>
    <col min="12292" max="12292" width="12" style="19" bestFit="1" customWidth="1"/>
    <col min="12293" max="12293" width="8.7109375" style="19" bestFit="1" customWidth="1"/>
    <col min="12294" max="12294" width="13.42578125" style="19" customWidth="1"/>
    <col min="12295" max="12295" width="6.28515625" style="19" customWidth="1"/>
    <col min="12296" max="12544" width="9.140625" style="19"/>
    <col min="12545" max="12545" width="3.42578125" style="19" customWidth="1"/>
    <col min="12546" max="12546" width="25.42578125" style="19" customWidth="1"/>
    <col min="12547" max="12547" width="10" style="19" bestFit="1" customWidth="1"/>
    <col min="12548" max="12548" width="12" style="19" bestFit="1" customWidth="1"/>
    <col min="12549" max="12549" width="8.7109375" style="19" bestFit="1" customWidth="1"/>
    <col min="12550" max="12550" width="13.42578125" style="19" customWidth="1"/>
    <col min="12551" max="12551" width="6.28515625" style="19" customWidth="1"/>
    <col min="12552" max="12800" width="9.140625" style="19"/>
    <col min="12801" max="12801" width="3.42578125" style="19" customWidth="1"/>
    <col min="12802" max="12802" width="25.42578125" style="19" customWidth="1"/>
    <col min="12803" max="12803" width="10" style="19" bestFit="1" customWidth="1"/>
    <col min="12804" max="12804" width="12" style="19" bestFit="1" customWidth="1"/>
    <col min="12805" max="12805" width="8.7109375" style="19" bestFit="1" customWidth="1"/>
    <col min="12806" max="12806" width="13.42578125" style="19" customWidth="1"/>
    <col min="12807" max="12807" width="6.28515625" style="19" customWidth="1"/>
    <col min="12808" max="13056" width="9.140625" style="19"/>
    <col min="13057" max="13057" width="3.42578125" style="19" customWidth="1"/>
    <col min="13058" max="13058" width="25.42578125" style="19" customWidth="1"/>
    <col min="13059" max="13059" width="10" style="19" bestFit="1" customWidth="1"/>
    <col min="13060" max="13060" width="12" style="19" bestFit="1" customWidth="1"/>
    <col min="13061" max="13061" width="8.7109375" style="19" bestFit="1" customWidth="1"/>
    <col min="13062" max="13062" width="13.42578125" style="19" customWidth="1"/>
    <col min="13063" max="13063" width="6.28515625" style="19" customWidth="1"/>
    <col min="13064" max="13312" width="9.140625" style="19"/>
    <col min="13313" max="13313" width="3.42578125" style="19" customWidth="1"/>
    <col min="13314" max="13314" width="25.42578125" style="19" customWidth="1"/>
    <col min="13315" max="13315" width="10" style="19" bestFit="1" customWidth="1"/>
    <col min="13316" max="13316" width="12" style="19" bestFit="1" customWidth="1"/>
    <col min="13317" max="13317" width="8.7109375" style="19" bestFit="1" customWidth="1"/>
    <col min="13318" max="13318" width="13.42578125" style="19" customWidth="1"/>
    <col min="13319" max="13319" width="6.28515625" style="19" customWidth="1"/>
    <col min="13320" max="13568" width="9.140625" style="19"/>
    <col min="13569" max="13569" width="3.42578125" style="19" customWidth="1"/>
    <col min="13570" max="13570" width="25.42578125" style="19" customWidth="1"/>
    <col min="13571" max="13571" width="10" style="19" bestFit="1" customWidth="1"/>
    <col min="13572" max="13572" width="12" style="19" bestFit="1" customWidth="1"/>
    <col min="13573" max="13573" width="8.7109375" style="19" bestFit="1" customWidth="1"/>
    <col min="13574" max="13574" width="13.42578125" style="19" customWidth="1"/>
    <col min="13575" max="13575" width="6.28515625" style="19" customWidth="1"/>
    <col min="13576" max="13824" width="9.140625" style="19"/>
    <col min="13825" max="13825" width="3.42578125" style="19" customWidth="1"/>
    <col min="13826" max="13826" width="25.42578125" style="19" customWidth="1"/>
    <col min="13827" max="13827" width="10" style="19" bestFit="1" customWidth="1"/>
    <col min="13828" max="13828" width="12" style="19" bestFit="1" customWidth="1"/>
    <col min="13829" max="13829" width="8.7109375" style="19" bestFit="1" customWidth="1"/>
    <col min="13830" max="13830" width="13.42578125" style="19" customWidth="1"/>
    <col min="13831" max="13831" width="6.28515625" style="19" customWidth="1"/>
    <col min="13832" max="14080" width="9.140625" style="19"/>
    <col min="14081" max="14081" width="3.42578125" style="19" customWidth="1"/>
    <col min="14082" max="14082" width="25.42578125" style="19" customWidth="1"/>
    <col min="14083" max="14083" width="10" style="19" bestFit="1" customWidth="1"/>
    <col min="14084" max="14084" width="12" style="19" bestFit="1" customWidth="1"/>
    <col min="14085" max="14085" width="8.7109375" style="19" bestFit="1" customWidth="1"/>
    <col min="14086" max="14086" width="13.42578125" style="19" customWidth="1"/>
    <col min="14087" max="14087" width="6.28515625" style="19" customWidth="1"/>
    <col min="14088" max="14336" width="9.140625" style="19"/>
    <col min="14337" max="14337" width="3.42578125" style="19" customWidth="1"/>
    <col min="14338" max="14338" width="25.42578125" style="19" customWidth="1"/>
    <col min="14339" max="14339" width="10" style="19" bestFit="1" customWidth="1"/>
    <col min="14340" max="14340" width="12" style="19" bestFit="1" customWidth="1"/>
    <col min="14341" max="14341" width="8.7109375" style="19" bestFit="1" customWidth="1"/>
    <col min="14342" max="14342" width="13.42578125" style="19" customWidth="1"/>
    <col min="14343" max="14343" width="6.28515625" style="19" customWidth="1"/>
    <col min="14344" max="14592" width="9.140625" style="19"/>
    <col min="14593" max="14593" width="3.42578125" style="19" customWidth="1"/>
    <col min="14594" max="14594" width="25.42578125" style="19" customWidth="1"/>
    <col min="14595" max="14595" width="10" style="19" bestFit="1" customWidth="1"/>
    <col min="14596" max="14596" width="12" style="19" bestFit="1" customWidth="1"/>
    <col min="14597" max="14597" width="8.7109375" style="19" bestFit="1" customWidth="1"/>
    <col min="14598" max="14598" width="13.42578125" style="19" customWidth="1"/>
    <col min="14599" max="14599" width="6.28515625" style="19" customWidth="1"/>
    <col min="14600" max="14848" width="9.140625" style="19"/>
    <col min="14849" max="14849" width="3.42578125" style="19" customWidth="1"/>
    <col min="14850" max="14850" width="25.42578125" style="19" customWidth="1"/>
    <col min="14851" max="14851" width="10" style="19" bestFit="1" customWidth="1"/>
    <col min="14852" max="14852" width="12" style="19" bestFit="1" customWidth="1"/>
    <col min="14853" max="14853" width="8.7109375" style="19" bestFit="1" customWidth="1"/>
    <col min="14854" max="14854" width="13.42578125" style="19" customWidth="1"/>
    <col min="14855" max="14855" width="6.28515625" style="19" customWidth="1"/>
    <col min="14856" max="15104" width="9.140625" style="19"/>
    <col min="15105" max="15105" width="3.42578125" style="19" customWidth="1"/>
    <col min="15106" max="15106" width="25.42578125" style="19" customWidth="1"/>
    <col min="15107" max="15107" width="10" style="19" bestFit="1" customWidth="1"/>
    <col min="15108" max="15108" width="12" style="19" bestFit="1" customWidth="1"/>
    <col min="15109" max="15109" width="8.7109375" style="19" bestFit="1" customWidth="1"/>
    <col min="15110" max="15110" width="13.42578125" style="19" customWidth="1"/>
    <col min="15111" max="15111" width="6.28515625" style="19" customWidth="1"/>
    <col min="15112" max="15360" width="9.140625" style="19"/>
    <col min="15361" max="15361" width="3.42578125" style="19" customWidth="1"/>
    <col min="15362" max="15362" width="25.42578125" style="19" customWidth="1"/>
    <col min="15363" max="15363" width="10" style="19" bestFit="1" customWidth="1"/>
    <col min="15364" max="15364" width="12" style="19" bestFit="1" customWidth="1"/>
    <col min="15365" max="15365" width="8.7109375" style="19" bestFit="1" customWidth="1"/>
    <col min="15366" max="15366" width="13.42578125" style="19" customWidth="1"/>
    <col min="15367" max="15367" width="6.28515625" style="19" customWidth="1"/>
    <col min="15368" max="15616" width="9.140625" style="19"/>
    <col min="15617" max="15617" width="3.42578125" style="19" customWidth="1"/>
    <col min="15618" max="15618" width="25.42578125" style="19" customWidth="1"/>
    <col min="15619" max="15619" width="10" style="19" bestFit="1" customWidth="1"/>
    <col min="15620" max="15620" width="12" style="19" bestFit="1" customWidth="1"/>
    <col min="15621" max="15621" width="8.7109375" style="19" bestFit="1" customWidth="1"/>
    <col min="15622" max="15622" width="13.42578125" style="19" customWidth="1"/>
    <col min="15623" max="15623" width="6.28515625" style="19" customWidth="1"/>
    <col min="15624" max="15872" width="9.140625" style="19"/>
    <col min="15873" max="15873" width="3.42578125" style="19" customWidth="1"/>
    <col min="15874" max="15874" width="25.42578125" style="19" customWidth="1"/>
    <col min="15875" max="15875" width="10" style="19" bestFit="1" customWidth="1"/>
    <col min="15876" max="15876" width="12" style="19" bestFit="1" customWidth="1"/>
    <col min="15877" max="15877" width="8.7109375" style="19" bestFit="1" customWidth="1"/>
    <col min="15878" max="15878" width="13.42578125" style="19" customWidth="1"/>
    <col min="15879" max="15879" width="6.28515625" style="19" customWidth="1"/>
    <col min="15880" max="16128" width="9.140625" style="19"/>
    <col min="16129" max="16129" width="3.42578125" style="19" customWidth="1"/>
    <col min="16130" max="16130" width="25.42578125" style="19" customWidth="1"/>
    <col min="16131" max="16131" width="10" style="19" bestFit="1" customWidth="1"/>
    <col min="16132" max="16132" width="12" style="19" bestFit="1" customWidth="1"/>
    <col min="16133" max="16133" width="8.7109375" style="19" bestFit="1" customWidth="1"/>
    <col min="16134" max="16134" width="13.42578125" style="19" customWidth="1"/>
    <col min="16135" max="16135" width="6.28515625" style="19" customWidth="1"/>
    <col min="16136" max="16384" width="9.140625" style="19"/>
  </cols>
  <sheetData>
    <row r="1" spans="2:7" ht="15.75" x14ac:dyDescent="0.25">
      <c r="B1" s="17"/>
      <c r="C1" s="18" t="s">
        <v>33</v>
      </c>
    </row>
    <row r="2" spans="2:7" x14ac:dyDescent="0.25">
      <c r="B2" s="20" t="s">
        <v>34</v>
      </c>
      <c r="G2" s="21"/>
    </row>
    <row r="3" spans="2:7" ht="36.75" customHeight="1" thickBot="1" x14ac:dyDescent="0.3">
      <c r="B3" s="224" t="s">
        <v>35</v>
      </c>
      <c r="C3" s="224"/>
      <c r="D3" s="224"/>
      <c r="E3" s="224"/>
      <c r="F3" s="224"/>
    </row>
    <row r="4" spans="2:7" s="26" customFormat="1" ht="60.75" thickBot="1" x14ac:dyDescent="0.3">
      <c r="B4" s="22" t="s">
        <v>36</v>
      </c>
      <c r="C4" s="23" t="s">
        <v>37</v>
      </c>
      <c r="D4" s="24" t="s">
        <v>38</v>
      </c>
      <c r="E4" s="23" t="s">
        <v>39</v>
      </c>
      <c r="F4" s="25" t="s">
        <v>40</v>
      </c>
    </row>
    <row r="5" spans="2:7" x14ac:dyDescent="0.25">
      <c r="B5" s="27" t="s">
        <v>41</v>
      </c>
      <c r="C5" s="28">
        <v>0.8</v>
      </c>
      <c r="D5" s="29">
        <v>1</v>
      </c>
      <c r="E5" s="28">
        <v>0.8</v>
      </c>
      <c r="F5" s="30">
        <v>1</v>
      </c>
      <c r="G5" s="19" t="str">
        <f>IF(F5&lt;=D5,"ok","Erro!")</f>
        <v>ok</v>
      </c>
    </row>
    <row r="6" spans="2:7" x14ac:dyDescent="0.25">
      <c r="B6" s="31" t="s">
        <v>42</v>
      </c>
      <c r="C6" s="32">
        <v>0.97</v>
      </c>
      <c r="D6" s="33">
        <v>1.27</v>
      </c>
      <c r="E6" s="32">
        <v>1.27</v>
      </c>
      <c r="F6" s="34">
        <v>1.25</v>
      </c>
      <c r="G6" s="19" t="str">
        <f>IF(F6&lt;=D6,"ok","Erro!")</f>
        <v>ok</v>
      </c>
    </row>
    <row r="7" spans="2:7" x14ac:dyDescent="0.25">
      <c r="B7" s="31" t="s">
        <v>43</v>
      </c>
      <c r="C7" s="32">
        <v>0.59</v>
      </c>
      <c r="D7" s="33">
        <v>1.39</v>
      </c>
      <c r="E7" s="32">
        <v>1.23</v>
      </c>
      <c r="F7" s="35">
        <v>1.25</v>
      </c>
      <c r="G7" s="19" t="str">
        <f>IF(F7&lt;=D7,"ok","Erro!")</f>
        <v>ok</v>
      </c>
    </row>
    <row r="8" spans="2:7" x14ac:dyDescent="0.25">
      <c r="B8" s="31" t="s">
        <v>44</v>
      </c>
      <c r="C8" s="32">
        <v>3</v>
      </c>
      <c r="D8" s="33">
        <v>5.5</v>
      </c>
      <c r="E8" s="32">
        <v>4</v>
      </c>
      <c r="F8" s="35">
        <v>3.14</v>
      </c>
      <c r="G8" s="19" t="str">
        <f>IF(F8&lt;=D8,"ok","Erro!")</f>
        <v>ok</v>
      </c>
    </row>
    <row r="9" spans="2:7" x14ac:dyDescent="0.25">
      <c r="B9" s="31" t="s">
        <v>45</v>
      </c>
      <c r="C9" s="32">
        <v>6.16</v>
      </c>
      <c r="D9" s="33">
        <v>8.9600000000000009</v>
      </c>
      <c r="E9" s="32">
        <v>7.4</v>
      </c>
      <c r="F9" s="35">
        <v>7</v>
      </c>
      <c r="G9" s="19" t="str">
        <f>IF(F9&lt;=D9,"ok","Erro!")</f>
        <v>ok</v>
      </c>
    </row>
    <row r="10" spans="2:7" x14ac:dyDescent="0.25">
      <c r="B10" s="36" t="s">
        <v>46</v>
      </c>
      <c r="C10" s="37">
        <f>SUBTOTAL(9,C11:C14)</f>
        <v>5.65</v>
      </c>
      <c r="D10" s="38">
        <f>SUBTOTAL(9,D11:D14)</f>
        <v>8.65</v>
      </c>
      <c r="E10" s="37">
        <f>SUBTOTAL(9,E11:E14)</f>
        <v>7.27</v>
      </c>
      <c r="F10" s="39">
        <f>SUBTOTAL(9,F11:F14)</f>
        <v>8.65</v>
      </c>
    </row>
    <row r="11" spans="2:7" x14ac:dyDescent="0.25">
      <c r="B11" s="31" t="s">
        <v>47</v>
      </c>
      <c r="C11" s="32">
        <v>3</v>
      </c>
      <c r="D11" s="33">
        <v>3</v>
      </c>
      <c r="E11" s="32">
        <v>3</v>
      </c>
      <c r="F11" s="35">
        <v>3</v>
      </c>
      <c r="G11" s="19" t="str">
        <f>IF(F11&lt;=D11,"ok","Erro!")</f>
        <v>ok</v>
      </c>
    </row>
    <row r="12" spans="2:7" x14ac:dyDescent="0.25">
      <c r="B12" s="31" t="s">
        <v>48</v>
      </c>
      <c r="C12" s="32">
        <v>0.65</v>
      </c>
      <c r="D12" s="33">
        <v>0.65</v>
      </c>
      <c r="E12" s="32">
        <v>0.65</v>
      </c>
      <c r="F12" s="35">
        <v>0.65</v>
      </c>
      <c r="G12" s="19" t="str">
        <f>IF(F12&lt;=D12,"ok","Erro!")</f>
        <v>ok</v>
      </c>
    </row>
    <row r="13" spans="2:7" ht="51.75" x14ac:dyDescent="0.25">
      <c r="B13" s="40" t="s">
        <v>49</v>
      </c>
      <c r="C13" s="41"/>
      <c r="D13" s="42"/>
      <c r="E13" s="41"/>
      <c r="F13" s="43"/>
    </row>
    <row r="14" spans="2:7" ht="15.75" thickBot="1" x14ac:dyDescent="0.3">
      <c r="B14" s="44" t="s">
        <v>50</v>
      </c>
      <c r="C14" s="45">
        <v>2</v>
      </c>
      <c r="D14" s="46">
        <v>5</v>
      </c>
      <c r="E14" s="45">
        <v>3.62</v>
      </c>
      <c r="F14" s="47">
        <v>5</v>
      </c>
      <c r="G14" s="19" t="str">
        <f>IF(F14&lt;=D14,"ok","Erro!")</f>
        <v>ok</v>
      </c>
    </row>
    <row r="15" spans="2:7" ht="15.75" thickBot="1" x14ac:dyDescent="0.3">
      <c r="B15" s="48" t="s">
        <v>20</v>
      </c>
      <c r="C15" s="49">
        <f>SUBTOTAL(9,C5:C14)</f>
        <v>17.170000000000002</v>
      </c>
      <c r="D15" s="50">
        <f>SUBTOTAL(9,D5:D14)</f>
        <v>26.77</v>
      </c>
      <c r="E15" s="49">
        <f>SUBTOTAL(9,E5:E14)</f>
        <v>21.970000000000002</v>
      </c>
      <c r="F15" s="51">
        <f>SUBTOTAL(9,F5:F14)</f>
        <v>22.29</v>
      </c>
    </row>
    <row r="16" spans="2:7" ht="15.75" thickBot="1" x14ac:dyDescent="0.3">
      <c r="B16" s="52" t="s">
        <v>51</v>
      </c>
      <c r="C16" s="53">
        <f>((1+C$8%+C$5%+C$6%)*(1+C$7%)*(1+C$9%)/(1-C$10%)-1)*100</f>
        <v>18.579811986009574</v>
      </c>
      <c r="D16" s="54">
        <f>((1+D$8%+D$5%+D$6%)*(1+D$7%)*(1+D$9%)/(1-D$10%)-1)*100</f>
        <v>30.33214676387519</v>
      </c>
      <c r="E16" s="53">
        <f>((1+E$8%+E$5%+E$6%)*(1+E$7%)*(1+E$9%)/(1-E$10%)-1)*100</f>
        <v>24.361464373989005</v>
      </c>
      <c r="F16" s="55">
        <f>((1+F$8%+F$5%+F$6%)*(1+F$7%)*(1+F$9%)/(1-F$10%)-1)*100</f>
        <v>24.988386699507402</v>
      </c>
    </row>
    <row r="17" spans="2:6" ht="60.75" thickBot="1" x14ac:dyDescent="0.3">
      <c r="B17" s="56" t="s">
        <v>52</v>
      </c>
      <c r="C17" s="57"/>
      <c r="D17" s="58">
        <v>25</v>
      </c>
      <c r="E17" s="57"/>
      <c r="F17" s="59"/>
    </row>
    <row r="18" spans="2:6" ht="60.75" thickBot="1" x14ac:dyDescent="0.3">
      <c r="B18" s="56" t="s">
        <v>53</v>
      </c>
      <c r="C18" s="57"/>
      <c r="D18" s="58">
        <v>31.48</v>
      </c>
      <c r="E18" s="57"/>
      <c r="F18" s="59"/>
    </row>
    <row r="19" spans="2:6" s="62" customFormat="1" ht="15.75" thickBot="1" x14ac:dyDescent="0.3">
      <c r="B19" s="60"/>
      <c r="C19" s="225"/>
      <c r="D19" s="225"/>
      <c r="E19" s="61"/>
    </row>
    <row r="20" spans="2:6" ht="15.75" thickBot="1" x14ac:dyDescent="0.3">
      <c r="B20" s="63" t="s">
        <v>54</v>
      </c>
      <c r="C20" s="226">
        <f>(1+F16/100)</f>
        <v>1.249883866995074</v>
      </c>
      <c r="D20" s="227"/>
      <c r="E20" s="61"/>
      <c r="F20" s="64" t="str">
        <f>IF(F13=0,IF(F16&gt;25,"Erro!","OK"),IF(F13=4.5,IF(F16&gt;=31.48,"Erro!","OK")))</f>
        <v>OK</v>
      </c>
    </row>
    <row r="21" spans="2:6" x14ac:dyDescent="0.25">
      <c r="B21" s="65"/>
      <c r="E21" s="61"/>
      <c r="F21" s="62"/>
    </row>
    <row r="22" spans="2:6" x14ac:dyDescent="0.25">
      <c r="B22" s="66" t="s">
        <v>55</v>
      </c>
      <c r="E22" s="61"/>
      <c r="F22" s="62"/>
    </row>
    <row r="23" spans="2:6" x14ac:dyDescent="0.25">
      <c r="B23" s="66" t="s">
        <v>56</v>
      </c>
      <c r="E23" s="61"/>
      <c r="F23" s="62"/>
    </row>
    <row r="24" spans="2:6" x14ac:dyDescent="0.25">
      <c r="B24" s="67" t="s">
        <v>57</v>
      </c>
    </row>
    <row r="25" spans="2:6" x14ac:dyDescent="0.25">
      <c r="B25" s="67"/>
    </row>
    <row r="26" spans="2:6" x14ac:dyDescent="0.25">
      <c r="B26" s="67"/>
    </row>
    <row r="27" spans="2:6" x14ac:dyDescent="0.25">
      <c r="B27" s="67"/>
    </row>
    <row r="28" spans="2:6" x14ac:dyDescent="0.25">
      <c r="B28" s="67"/>
    </row>
    <row r="29" spans="2:6" ht="51.75" customHeight="1" x14ac:dyDescent="0.25">
      <c r="B29" s="67"/>
    </row>
    <row r="30" spans="2:6" x14ac:dyDescent="0.25">
      <c r="B30" s="67"/>
    </row>
    <row r="31" spans="2:6" x14ac:dyDescent="0.25">
      <c r="B31" s="67"/>
    </row>
    <row r="32" spans="2:6" x14ac:dyDescent="0.25">
      <c r="B32" s="67"/>
    </row>
    <row r="33" spans="2:6" x14ac:dyDescent="0.25">
      <c r="B33" s="67"/>
    </row>
    <row r="34" spans="2:6" ht="36" customHeight="1" x14ac:dyDescent="0.25">
      <c r="B34" s="228" t="s">
        <v>58</v>
      </c>
      <c r="C34" s="228"/>
      <c r="D34" s="228"/>
      <c r="E34" s="228"/>
      <c r="F34" s="228"/>
    </row>
    <row r="35" spans="2:6" ht="31.5" customHeight="1" x14ac:dyDescent="0.25">
      <c r="B35" s="223" t="s">
        <v>59</v>
      </c>
      <c r="C35" s="223"/>
      <c r="D35" s="223"/>
      <c r="E35" s="223"/>
      <c r="F35" s="223"/>
    </row>
    <row r="36" spans="2:6" x14ac:dyDescent="0.25">
      <c r="B36" s="223"/>
      <c r="C36" s="223"/>
      <c r="D36" s="223"/>
      <c r="E36" s="223"/>
      <c r="F36" s="223"/>
    </row>
  </sheetData>
  <customSheetViews>
    <customSheetView guid="{139CDC34-A2AE-4FB8-A6BF-3FCAEDE2A712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1"/>
    </customSheetView>
    <customSheetView guid="{EC1863A0-3B45-43E6-81CD-D9608D52C52A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2"/>
    </customSheetView>
    <customSheetView guid="{0CCF26D2-015A-48BB-A932-E67ED632CE05}" scale="115" showPageBreaks="1" fitToPage="1" printArea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99" orientation="portrait" r:id="rId3"/>
    </customSheetView>
  </customSheetViews>
  <mergeCells count="6">
    <mergeCell ref="B36:F36"/>
    <mergeCell ref="B3:F3"/>
    <mergeCell ref="C19:D19"/>
    <mergeCell ref="C20:D20"/>
    <mergeCell ref="B34:F34"/>
    <mergeCell ref="B35:F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9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Capa</vt:lpstr>
      <vt:lpstr>Planilha Qtd</vt:lpstr>
      <vt:lpstr>Planilha1</vt:lpstr>
      <vt:lpstr>HH</vt:lpstr>
      <vt:lpstr>BDI</vt:lpstr>
      <vt:lpstr>BDI!Area_de_impressao</vt:lpstr>
      <vt:lpstr>'Planilha Qtd'!Area_de_impressao</vt:lpstr>
      <vt:lpstr>'Planilha Qtd'!Titulos_de_impressao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quantitativa</dc:title>
  <dc:creator>DI CIVIL</dc:creator>
  <cp:lastModifiedBy>Ronaldo Almeida da Silva</cp:lastModifiedBy>
  <cp:lastPrinted>2021-01-05T15:57:29Z</cp:lastPrinted>
  <dcterms:created xsi:type="dcterms:W3CDTF">2014-10-22T18:59:34Z</dcterms:created>
  <dcterms:modified xsi:type="dcterms:W3CDTF">2021-01-05T15:58:49Z</dcterms:modified>
</cp:coreProperties>
</file>