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ente.prado\Documents\Serviços\Vigilância\Vigilância 2025\Versão Final\"/>
    </mc:Choice>
  </mc:AlternateContent>
  <xr:revisionPtr revIDLastSave="0" documentId="13_ncr:1_{E414A5F4-52C3-44BE-8FFB-F186A0E8B6D7}" xr6:coauthVersionLast="47" xr6:coauthVersionMax="47" xr10:uidLastSave="{00000000-0000-0000-0000-000000000000}"/>
  <bookViews>
    <workbookView xWindow="-120" yWindow="-120" windowWidth="29040" windowHeight="15720" activeTab="1" xr2:uid="{BDFD9C59-BC96-4550-B187-FCB0ECB4F2E2}"/>
  </bookViews>
  <sheets>
    <sheet name="Composição Vigilância" sheetId="1" r:id="rId1"/>
    <sheet name="Composição Recepção" sheetId="2" r:id="rId2"/>
  </sheets>
  <externalReferences>
    <externalReference r:id="rId3"/>
  </externalReferences>
  <definedNames>
    <definedName name="TBDI">'[1]Composições e Preços'!$AD$28</definedName>
    <definedName name="TBDIR">'[1]Composições e Preços'!$E$200</definedName>
    <definedName name="TLSTR">'[1]Composições e Preços'!$E$199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G44" i="2"/>
  <c r="F51" i="2"/>
  <c r="G51" i="2" s="1"/>
  <c r="F50" i="2"/>
  <c r="G50" i="2" s="1"/>
  <c r="F47" i="2"/>
  <c r="G47" i="2" s="1"/>
  <c r="F46" i="2"/>
  <c r="G46" i="2" s="1"/>
  <c r="F45" i="2"/>
  <c r="G45" i="2" s="1"/>
  <c r="F36" i="2"/>
  <c r="F16" i="2"/>
  <c r="G30" i="2"/>
  <c r="G31" i="2"/>
  <c r="G32" i="2"/>
  <c r="G33" i="2"/>
  <c r="G34" i="2"/>
  <c r="G29" i="2"/>
  <c r="G27" i="2"/>
  <c r="G24" i="2"/>
  <c r="G21" i="2"/>
  <c r="E25" i="2"/>
  <c r="E22" i="2"/>
  <c r="G36" i="2" l="1"/>
  <c r="F38" i="2"/>
  <c r="F48" i="2"/>
  <c r="F49" i="2" l="1"/>
  <c r="G49" i="2" s="1"/>
  <c r="G48" i="2"/>
  <c r="F52" i="2"/>
  <c r="G52" i="2" l="1"/>
  <c r="F53" i="2"/>
  <c r="G53" i="2" s="1"/>
  <c r="G9" i="2"/>
  <c r="G8" i="2"/>
  <c r="G88" i="1" l="1"/>
  <c r="H88" i="1"/>
  <c r="I88" i="1"/>
  <c r="J88" i="1"/>
  <c r="F88" i="1"/>
  <c r="G87" i="1"/>
  <c r="H87" i="1"/>
  <c r="I87" i="1"/>
  <c r="J87" i="1"/>
  <c r="F87" i="1"/>
  <c r="G84" i="1"/>
  <c r="H84" i="1"/>
  <c r="I84" i="1"/>
  <c r="J84" i="1"/>
  <c r="F84" i="1"/>
  <c r="G83" i="1"/>
  <c r="H83" i="1"/>
  <c r="I83" i="1"/>
  <c r="J83" i="1"/>
  <c r="F83" i="1"/>
  <c r="G82" i="1"/>
  <c r="H82" i="1"/>
  <c r="I82" i="1"/>
  <c r="J82" i="1"/>
  <c r="E40" i="1"/>
  <c r="E37" i="1"/>
  <c r="E38" i="1" s="1"/>
  <c r="E34" i="1"/>
  <c r="E23" i="2"/>
  <c r="E24" i="2" s="1"/>
  <c r="E20" i="2"/>
  <c r="E19" i="2"/>
  <c r="G5" i="2"/>
  <c r="G12" i="2" s="1"/>
  <c r="J69" i="1"/>
  <c r="I69" i="1"/>
  <c r="H69" i="1"/>
  <c r="G69" i="1"/>
  <c r="F69" i="1"/>
  <c r="D69" i="1"/>
  <c r="J68" i="1"/>
  <c r="I68" i="1"/>
  <c r="H68" i="1"/>
  <c r="G68" i="1"/>
  <c r="F68" i="1"/>
  <c r="D68" i="1"/>
  <c r="J67" i="1"/>
  <c r="I67" i="1"/>
  <c r="H67" i="1"/>
  <c r="G67" i="1"/>
  <c r="F67" i="1"/>
  <c r="D67" i="1"/>
  <c r="J66" i="1"/>
  <c r="I66" i="1"/>
  <c r="H66" i="1"/>
  <c r="G66" i="1"/>
  <c r="F66" i="1"/>
  <c r="D66" i="1"/>
  <c r="J65" i="1"/>
  <c r="I65" i="1"/>
  <c r="H65" i="1"/>
  <c r="G65" i="1"/>
  <c r="F65" i="1"/>
  <c r="K65" i="1" s="1"/>
  <c r="D65" i="1"/>
  <c r="J64" i="1"/>
  <c r="I64" i="1"/>
  <c r="H64" i="1"/>
  <c r="G64" i="1"/>
  <c r="F64" i="1"/>
  <c r="D64" i="1"/>
  <c r="J63" i="1"/>
  <c r="I63" i="1"/>
  <c r="H63" i="1"/>
  <c r="G63" i="1"/>
  <c r="F63" i="1"/>
  <c r="D63" i="1"/>
  <c r="J62" i="1"/>
  <c r="I62" i="1"/>
  <c r="H62" i="1"/>
  <c r="K62" i="1" s="1"/>
  <c r="G62" i="1"/>
  <c r="F62" i="1"/>
  <c r="D62" i="1"/>
  <c r="D71" i="1" s="1"/>
  <c r="J61" i="1"/>
  <c r="I61" i="1"/>
  <c r="H61" i="1"/>
  <c r="G61" i="1"/>
  <c r="F61" i="1"/>
  <c r="D61" i="1"/>
  <c r="J60" i="1"/>
  <c r="I60" i="1"/>
  <c r="H60" i="1"/>
  <c r="G60" i="1"/>
  <c r="F60" i="1"/>
  <c r="D60" i="1"/>
  <c r="J50" i="1"/>
  <c r="I50" i="1"/>
  <c r="H50" i="1"/>
  <c r="J47" i="1"/>
  <c r="J46" i="1"/>
  <c r="I46" i="1"/>
  <c r="H46" i="1"/>
  <c r="E35" i="1"/>
  <c r="D34" i="1"/>
  <c r="K32" i="1"/>
  <c r="K30" i="1"/>
  <c r="G24" i="1"/>
  <c r="F24" i="1"/>
  <c r="K24" i="1" s="1"/>
  <c r="K23" i="1"/>
  <c r="G23" i="1"/>
  <c r="F23" i="1"/>
  <c r="J22" i="1"/>
  <c r="H22" i="1"/>
  <c r="G22" i="1"/>
  <c r="F22" i="1"/>
  <c r="G20" i="1"/>
  <c r="J18" i="1"/>
  <c r="I18" i="1"/>
  <c r="H18" i="1"/>
  <c r="G18" i="1"/>
  <c r="J17" i="1"/>
  <c r="J21" i="1" s="1"/>
  <c r="I17" i="1"/>
  <c r="H17" i="1"/>
  <c r="H21" i="1" s="1"/>
  <c r="G17" i="1"/>
  <c r="G21" i="1" s="1"/>
  <c r="F17" i="1"/>
  <c r="F21" i="1" s="1"/>
  <c r="K21" i="1" s="1"/>
  <c r="J16" i="1"/>
  <c r="I16" i="1"/>
  <c r="H16" i="1"/>
  <c r="G16" i="1"/>
  <c r="F16" i="1"/>
  <c r="J15" i="1"/>
  <c r="J49" i="1" s="1"/>
  <c r="I15" i="1"/>
  <c r="I47" i="1" s="1"/>
  <c r="H15" i="1"/>
  <c r="H48" i="1" s="1"/>
  <c r="G15" i="1"/>
  <c r="G49" i="1" s="1"/>
  <c r="F15" i="1"/>
  <c r="F18" i="1" s="1"/>
  <c r="K14" i="1"/>
  <c r="K13" i="1"/>
  <c r="K12" i="1"/>
  <c r="K11" i="1"/>
  <c r="K10" i="1"/>
  <c r="K9" i="1"/>
  <c r="K8" i="1"/>
  <c r="K7" i="1"/>
  <c r="K6" i="1"/>
  <c r="K5" i="1"/>
  <c r="F85" i="1" l="1"/>
  <c r="F86" i="1" s="1"/>
  <c r="J85" i="1"/>
  <c r="J86" i="1" s="1"/>
  <c r="J89" i="1" s="1"/>
  <c r="I85" i="1"/>
  <c r="I86" i="1" s="1"/>
  <c r="I89" i="1" s="1"/>
  <c r="G85" i="1"/>
  <c r="G86" i="1" s="1"/>
  <c r="G89" i="1" s="1"/>
  <c r="H85" i="1"/>
  <c r="H86" i="1" s="1"/>
  <c r="H89" i="1" s="1"/>
  <c r="F89" i="1"/>
  <c r="E21" i="2"/>
  <c r="G14" i="2"/>
  <c r="G16" i="2" s="1"/>
  <c r="K67" i="1"/>
  <c r="K63" i="1"/>
  <c r="K66" i="1"/>
  <c r="K60" i="1"/>
  <c r="J73" i="1"/>
  <c r="K69" i="1"/>
  <c r="K68" i="1"/>
  <c r="K61" i="1"/>
  <c r="G73" i="1"/>
  <c r="I73" i="1"/>
  <c r="K64" i="1"/>
  <c r="K22" i="1"/>
  <c r="J20" i="1"/>
  <c r="J25" i="1" s="1"/>
  <c r="J27" i="1" s="1"/>
  <c r="J29" i="1" s="1"/>
  <c r="J31" i="1" s="1"/>
  <c r="E36" i="1"/>
  <c r="J36" i="1" s="1"/>
  <c r="H20" i="1"/>
  <c r="H25" i="1" s="1"/>
  <c r="H27" i="1" s="1"/>
  <c r="I20" i="1"/>
  <c r="I25" i="1" s="1"/>
  <c r="I27" i="1" s="1"/>
  <c r="I29" i="1" s="1"/>
  <c r="I31" i="1" s="1"/>
  <c r="E26" i="2"/>
  <c r="E27" i="2" s="1"/>
  <c r="K18" i="1"/>
  <c r="G25" i="1"/>
  <c r="G27" i="1" s="1"/>
  <c r="H73" i="1"/>
  <c r="E41" i="1"/>
  <c r="E42" i="1" s="1"/>
  <c r="H45" i="1"/>
  <c r="F48" i="1"/>
  <c r="I45" i="1"/>
  <c r="G48" i="1"/>
  <c r="I49" i="1"/>
  <c r="H44" i="1"/>
  <c r="G55" i="1"/>
  <c r="I44" i="1"/>
  <c r="G47" i="1"/>
  <c r="F20" i="1"/>
  <c r="J44" i="1"/>
  <c r="F46" i="1"/>
  <c r="H47" i="1"/>
  <c r="J48" i="1"/>
  <c r="F50" i="1"/>
  <c r="F73" i="1"/>
  <c r="F45" i="1"/>
  <c r="F49" i="1"/>
  <c r="E39" i="1"/>
  <c r="F44" i="1"/>
  <c r="H49" i="1"/>
  <c r="G44" i="1"/>
  <c r="J45" i="1"/>
  <c r="F47" i="1"/>
  <c r="F54" i="1"/>
  <c r="I48" i="1"/>
  <c r="F53" i="1"/>
  <c r="G46" i="1"/>
  <c r="G50" i="1"/>
  <c r="G45" i="1"/>
  <c r="K53" i="1" l="1"/>
  <c r="K55" i="1"/>
  <c r="K54" i="1"/>
  <c r="K49" i="1"/>
  <c r="K45" i="1"/>
  <c r="K46" i="1"/>
  <c r="I36" i="1"/>
  <c r="F36" i="1"/>
  <c r="H36" i="1"/>
  <c r="G36" i="1"/>
  <c r="H29" i="1"/>
  <c r="H31" i="1" s="1"/>
  <c r="J42" i="1"/>
  <c r="I42" i="1"/>
  <c r="G42" i="1"/>
  <c r="F42" i="1"/>
  <c r="H42" i="1"/>
  <c r="G29" i="1"/>
  <c r="G31" i="1" s="1"/>
  <c r="F25" i="1"/>
  <c r="K20" i="1"/>
  <c r="K48" i="1"/>
  <c r="K73" i="1"/>
  <c r="J39" i="1"/>
  <c r="G39" i="1"/>
  <c r="F39" i="1"/>
  <c r="I39" i="1"/>
  <c r="H39" i="1"/>
  <c r="K47" i="1"/>
  <c r="K44" i="1"/>
  <c r="K50" i="1"/>
  <c r="K36" i="1" l="1"/>
  <c r="G57" i="1"/>
  <c r="G75" i="1" s="1"/>
  <c r="G90" i="1" s="1"/>
  <c r="K42" i="1"/>
  <c r="J57" i="1"/>
  <c r="J75" i="1" s="1"/>
  <c r="H57" i="1"/>
  <c r="H75" i="1" s="1"/>
  <c r="H90" i="1" s="1"/>
  <c r="I57" i="1"/>
  <c r="I75" i="1" s="1"/>
  <c r="G38" i="2"/>
  <c r="F41" i="2"/>
  <c r="G41" i="2" s="1"/>
  <c r="K39" i="1"/>
  <c r="K25" i="1"/>
  <c r="F27" i="1"/>
  <c r="F57" i="1"/>
  <c r="I78" i="1" l="1"/>
  <c r="I79" i="1" s="1"/>
  <c r="I90" i="1"/>
  <c r="J78" i="1"/>
  <c r="J79" i="1" s="1"/>
  <c r="J90" i="1"/>
  <c r="K57" i="1"/>
  <c r="F42" i="2"/>
  <c r="G42" i="2" s="1"/>
  <c r="K27" i="1"/>
  <c r="F29" i="1"/>
  <c r="K29" i="1" s="1"/>
  <c r="H78" i="1"/>
  <c r="H79" i="1" s="1"/>
  <c r="G78" i="1"/>
  <c r="G79" i="1" s="1"/>
  <c r="F31" i="1" l="1"/>
  <c r="F75" i="1" s="1"/>
  <c r="F90" i="1" s="1"/>
  <c r="K31" i="1" l="1"/>
  <c r="K75" i="1" l="1"/>
  <c r="F78" i="1"/>
  <c r="K78" i="1" s="1"/>
  <c r="F79" i="1" l="1"/>
  <c r="K79" i="1" s="1"/>
</calcChain>
</file>

<file path=xl/sharedStrings.xml><?xml version="1.0" encoding="utf-8"?>
<sst xmlns="http://schemas.openxmlformats.org/spreadsheetml/2006/main" count="197" uniqueCount="106">
  <si>
    <t>Quadro 1 = composição do custo mensal</t>
  </si>
  <si>
    <t>Custo Unitário</t>
  </si>
  <si>
    <t>COMPLEXO BUTANTAN</t>
  </si>
  <si>
    <t>FAZENDA SÃO JOAQUIM</t>
  </si>
  <si>
    <t>MUSEU DE SAÚDE PÚBLICA</t>
  </si>
  <si>
    <t>SEDE DA FUNDAÇÃO BUTANTAN</t>
  </si>
  <si>
    <t>NÚCLEO DE TERAPIA CELULAR</t>
  </si>
  <si>
    <t>Custo Total Mensal</t>
  </si>
  <si>
    <t>Item</t>
  </si>
  <si>
    <t>Salários</t>
  </si>
  <si>
    <t>qtde funcionários</t>
  </si>
  <si>
    <t>Vigilante Desarmado - DIURNO</t>
  </si>
  <si>
    <t>Vigilante Desarmado - NOTURNO</t>
  </si>
  <si>
    <t>Vigilante Desarmado - vigilância motorizada – Moto - DIURNO</t>
  </si>
  <si>
    <t>Vigilante Desarmado - vigilância motorizada – Carro - Função Líder - DIURNO</t>
  </si>
  <si>
    <t>Vigilante Desarmado - vigilância motorizada – Moto - NOTURNO</t>
  </si>
  <si>
    <t>Vigilante Desarmado - vigilância motorizada – Carro - Função Líder - NOTURNO</t>
  </si>
  <si>
    <t>Vigilante Desarmado - vigilância motorizada – pickup - DIURNO</t>
  </si>
  <si>
    <t>Vigilante Desarmado - vigilância motorizada – pickup - Função Líder - DIURNO</t>
  </si>
  <si>
    <t>Vigilante Desarmado - vigilância motorizada – pickup - NOTURNO</t>
  </si>
  <si>
    <t>Vigilante Desarmado - vigilância motorizada – pickup - Função Líder - NOTURNO</t>
  </si>
  <si>
    <t>TOTAL FUNC.</t>
  </si>
  <si>
    <t>Demais itens - especificar</t>
  </si>
  <si>
    <t>diurnos</t>
  </si>
  <si>
    <t>noturnos</t>
  </si>
  <si>
    <t>TOTAL SAL.</t>
  </si>
  <si>
    <t>Adicional de periculosidade - Lei no. 12.740/2012 (seg a dom) 30%</t>
  </si>
  <si>
    <t>Adicional Noturno Vigilante (adicional noturno de 20%)</t>
  </si>
  <si>
    <t>Hora noturna adicional do Vigilante</t>
  </si>
  <si>
    <t>Adicional - condutor de veículos motorizados - 10%</t>
  </si>
  <si>
    <t>Adicional - função líder - 12%</t>
  </si>
  <si>
    <t>TOTAL ADIC</t>
  </si>
  <si>
    <t>Soma de Salários e adicionais (seg a Dom)</t>
  </si>
  <si>
    <t>SAL. + ADIC.</t>
  </si>
  <si>
    <t>Encargos Sociais - LST - (Segunda a Dom)</t>
  </si>
  <si>
    <t>Soma 1 - Remunerações + Encargos</t>
  </si>
  <si>
    <t>Quadro 2 = benefícios e materiais/equipamentos</t>
  </si>
  <si>
    <t>qtde. mês</t>
  </si>
  <si>
    <t>custo mensal por posto</t>
  </si>
  <si>
    <t>Parcela do Trabalhador</t>
  </si>
  <si>
    <t>Gasto mensal por posto</t>
  </si>
  <si>
    <t>Assistência Médica e familiar</t>
  </si>
  <si>
    <t>Auxílio Funeral</t>
  </si>
  <si>
    <t>Seguro de Vida</t>
  </si>
  <si>
    <t>Norma Regulamentadora N.o 07</t>
  </si>
  <si>
    <t>Uniformes</t>
  </si>
  <si>
    <t>Equipamentos e complementos</t>
  </si>
  <si>
    <t>Curso de reciclagem</t>
  </si>
  <si>
    <t>Locação de veículos para vigilância motorizada</t>
  </si>
  <si>
    <t>Moto</t>
  </si>
  <si>
    <t>Carro</t>
  </si>
  <si>
    <t>Pickup</t>
  </si>
  <si>
    <t>Soma 2 - Benefícios/Materiais e Equipamentos/Veículos</t>
  </si>
  <si>
    <t>Quadro 2.1 = Custos Quadro Almocistas/Jantistas - Intervalo Intrajornada</t>
  </si>
  <si>
    <t>Qtde/Postos</t>
  </si>
  <si>
    <t>Total dos postos</t>
  </si>
  <si>
    <t>Soma 2.1 = Custos Quadro Almocistas/Jantistas - Intervalo Intrajornada</t>
  </si>
  <si>
    <t>Total 1 = (Soma 1 + Soma 2 + Soma 2.1)</t>
  </si>
  <si>
    <t>Quadro 3 = B.D.I. (Benefícios e Despesas Indiretas)</t>
  </si>
  <si>
    <t>B.D.I. = (Despesas Indiretas+Lucro+PIS+COFINS+ISSQN) + (PPR)</t>
  </si>
  <si>
    <t>Valores do BDI</t>
  </si>
  <si>
    <t>Total 2 = (Total 1 + BDI)</t>
  </si>
  <si>
    <t>Valor Mensal da Fatura (valor da proposta)</t>
  </si>
  <si>
    <t>(-) Retenção do INSS</t>
  </si>
  <si>
    <t>(-) Retenção do IR</t>
  </si>
  <si>
    <t>(-) Retenção do ISSQN de São Paulo (SP)</t>
  </si>
  <si>
    <t>(*) Soma das Retenções na fonte a serem feitas pela USP</t>
  </si>
  <si>
    <t>(=) Valor líquido a ser creditado pela USP</t>
  </si>
  <si>
    <t>(-) Outros encargos fiscais inclusos no B.D.I. (COFINS)</t>
  </si>
  <si>
    <t>(-) Outros encargos fiscais inclusos no B.D.I. (PIS)</t>
  </si>
  <si>
    <t>(*) Saldo Disponível</t>
  </si>
  <si>
    <t>(-) Valor da linha 75 acima (-) menos o valor da linha 66</t>
  </si>
  <si>
    <t>(=) Saldo Final (se for negativo a proposta é inexequível)</t>
  </si>
  <si>
    <t>Postos Recepcionista Regulares - 44hs semanais</t>
  </si>
  <si>
    <t>Postos Recepcionista Eventuais</t>
  </si>
  <si>
    <t>Posto Recepcionista (Recepção ESIB) - 6a feira - 18:00 às 22:00 = ( CUSTO DIÁRIO x 20 ) / 12</t>
  </si>
  <si>
    <t>Posto Recepcionista (Recepção ESIB) - sábado - 09:00 às 18:00 = ( CUSTO DIÁRIO x 20 ) / 12</t>
  </si>
  <si>
    <t>SALÁRIOS</t>
  </si>
  <si>
    <t>Vale-Transporte</t>
  </si>
  <si>
    <t>Vale-Refeição</t>
  </si>
  <si>
    <t>Cesta Básica</t>
  </si>
  <si>
    <t>Benefício Social Sindical</t>
  </si>
  <si>
    <t>Auxílio-creche</t>
  </si>
  <si>
    <t>Outros Itens</t>
  </si>
  <si>
    <t>Total 1 = (Soma 1 + Soma 2)</t>
  </si>
  <si>
    <t>Soma 2 - Benefícios/Materiais</t>
  </si>
  <si>
    <t>Quadro 4 = Valor a receber (*) Custo Mensal Proposto</t>
  </si>
  <si>
    <t>OBSERVAÇÕES:</t>
  </si>
  <si>
    <t>- para as retenções obrigatórias e encargos fiscais, devem ser considerados os percentuais vigentes de acordo com a legislação pertinente e o fato de que os serviços serão prestados, na sua maior parte no Município de São Paulo</t>
  </si>
  <si>
    <t>- nos endereçõs de células E29 e D77, deverão ser lançados respectivamente, os percentuais de LST (Leis Sociais e Trabalhistas) e BDI (Bonificação e Despesas Indiretas) praticados nos preços da proposta</t>
  </si>
  <si>
    <t>percentuais das retenção</t>
  </si>
  <si>
    <t>- os percentuais de retenção (INSS, IR e ISSQN), assim como os percentuais de encargos fiscais inclusos no BDI (COFINS e PIS) devem ser lançados de acordo com as respectivas legislações e regimes tributários assumidos</t>
  </si>
  <si>
    <t>- custos assumidos e não considerados no modelo acima poderão ser incluidos pela licitante</t>
  </si>
  <si>
    <t>- nos endereçõs de células E29 e D77, deverão ser lançados respectivamente, os percentuais de LST (Leis Sociais e Trabalhistas) e BDI (Bonificação e Despesas Indiretas) praticados nos preços da proposta com até duas casas depois da vírgula</t>
  </si>
  <si>
    <t>- os percentuais de retenção (INSS, IR e ISSQN), assim como os percentuais de encargos fiscais inclusos no BDI (COFINS e PIS) devem ser lançados de acordo com as respectivas legislações e regimes tributários assumidos, com até duas casas depois da vírgula</t>
  </si>
  <si>
    <t>Vale-Transporte (considerar os postos regulares e a proporção referente aos postos eventuais)</t>
  </si>
  <si>
    <t>Vale-Refeição (considerar os postos regulares e a proporção referente aos postos eventuais)</t>
  </si>
  <si>
    <t>Cesta Básica (considerar os postos regulares e a proporção referente aos postos eventuais)</t>
  </si>
  <si>
    <r>
      <t xml:space="preserve">Quadro 2 = benefícios e materiais
</t>
    </r>
    <r>
      <rPr>
        <sz val="12"/>
        <color theme="1"/>
        <rFont val="Arial"/>
        <family val="2"/>
      </rPr>
      <t>Nos quantitativos mensais considerar integralmente os postos regulares e proporcionalmente os eventuais.</t>
    </r>
  </si>
  <si>
    <t>Quadro 1 = composição do custo mensal (remunerações)</t>
  </si>
  <si>
    <t>Demais itens - especificar se houver</t>
  </si>
  <si>
    <t>- a Comissão de Licitação poderá solicitar esclarecimentos sobre os valores lançados, solicitando justificativas com as respectivas composições analíticas quando couber</t>
  </si>
  <si>
    <r>
      <t xml:space="preserve">QUADRO PARA VERIFICAÇÃO DE EXEQUIBILIDADE DE PROPOSTAS - SERVIÇOS DE SEGURANÇA E VIGILÂNCIA PATRIMONIAL
</t>
    </r>
    <r>
      <rPr>
        <b/>
        <sz val="12"/>
        <color rgb="FFFF0000"/>
        <rFont val="Arial"/>
        <family val="2"/>
      </rPr>
      <t>Obs.: Deverá ser preenchido somente pela empresa classificada em primeiro lugar, após os ajustes decorrentes da fase de lances.</t>
    </r>
  </si>
  <si>
    <r>
      <t xml:space="preserve">QUADRO PARA VERIFICAÇÃO DE EXEQUIBILIDADE DE PROPOSTAS - SERVIÇOS DE RECEPÇÃO
</t>
    </r>
    <r>
      <rPr>
        <b/>
        <sz val="12"/>
        <color rgb="FFFF0000"/>
        <rFont val="Arial"/>
        <family val="2"/>
      </rPr>
      <t>Obs.: Deverá ser preenchido somente pela empresa classificada em primeiro lugar, após os ajustes decorrentes da fase de lances.</t>
    </r>
  </si>
  <si>
    <t>- de acordo com a estratégia de cobertura dos postos eventuais, para os quais foram previstos 20 dias de utilização cada por ano, a licitante poderá ajustar o modelo incluindo linhas no Quadro 2 para destacar os gastos com benefícios e outros itens.</t>
  </si>
  <si>
    <r>
      <t xml:space="preserve">(-) Valor da linha 45 acima (-) menos o valor da linha </t>
    </r>
    <r>
      <rPr>
        <b/>
        <sz val="12"/>
        <color rgb="FFFF0000"/>
        <rFont val="Arial"/>
        <family val="2"/>
      </rPr>
      <t>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</si>
</sst>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</numFmts>
  <fonts count="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3" fontId="0" fillId="0" borderId="20" xfId="1" applyFont="1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43" fontId="0" fillId="0" borderId="25" xfId="1" applyFont="1" applyBorder="1"/>
    <xf numFmtId="44" fontId="0" fillId="0" borderId="24" xfId="2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44" fontId="0" fillId="0" borderId="24" xfId="2" applyFont="1" applyBorder="1" applyAlignment="1">
      <alignment vertical="center"/>
    </xf>
    <xf numFmtId="44" fontId="0" fillId="0" borderId="24" xfId="0" applyNumberFormat="1" applyBorder="1"/>
    <xf numFmtId="44" fontId="2" fillId="0" borderId="25" xfId="2" applyFont="1" applyBorder="1"/>
    <xf numFmtId="0" fontId="0" fillId="0" borderId="24" xfId="0" applyBorder="1"/>
    <xf numFmtId="44" fontId="0" fillId="2" borderId="24" xfId="0" applyNumberFormat="1" applyFill="1" applyBorder="1"/>
    <xf numFmtId="164" fontId="0" fillId="0" borderId="24" xfId="1" applyNumberFormat="1" applyFont="1" applyBorder="1" applyAlignment="1">
      <alignment vertical="center"/>
    </xf>
    <xf numFmtId="44" fontId="0" fillId="0" borderId="24" xfId="2" applyFont="1" applyBorder="1"/>
    <xf numFmtId="0" fontId="0" fillId="0" borderId="10" xfId="0" applyBorder="1" applyAlignment="1">
      <alignment horizontal="center" vertical="center"/>
    </xf>
    <xf numFmtId="0" fontId="0" fillId="0" borderId="14" xfId="0" applyBorder="1"/>
    <xf numFmtId="43" fontId="0" fillId="0" borderId="15" xfId="1" applyFont="1" applyBorder="1"/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43" fontId="0" fillId="0" borderId="19" xfId="1" applyFont="1" applyBorder="1"/>
    <xf numFmtId="0" fontId="0" fillId="0" borderId="19" xfId="0" applyBorder="1"/>
    <xf numFmtId="43" fontId="0" fillId="0" borderId="20" xfId="0" applyNumberFormat="1" applyBorder="1"/>
    <xf numFmtId="9" fontId="0" fillId="0" borderId="24" xfId="0" applyNumberFormat="1" applyBorder="1" applyAlignment="1">
      <alignment horizontal="center"/>
    </xf>
    <xf numFmtId="43" fontId="0" fillId="0" borderId="24" xfId="1" applyFont="1" applyBorder="1"/>
    <xf numFmtId="43" fontId="0" fillId="0" borderId="24" xfId="1" applyFont="1" applyFill="1" applyBorder="1"/>
    <xf numFmtId="43" fontId="0" fillId="0" borderId="25" xfId="0" applyNumberFormat="1" applyBorder="1"/>
    <xf numFmtId="0" fontId="0" fillId="0" borderId="19" xfId="0" applyBorder="1" applyAlignment="1">
      <alignment horizontal="right"/>
    </xf>
    <xf numFmtId="0" fontId="0" fillId="0" borderId="24" xfId="0" applyBorder="1" applyAlignment="1">
      <alignment horizontal="left"/>
    </xf>
    <xf numFmtId="2" fontId="0" fillId="0" borderId="24" xfId="0" applyNumberFormat="1" applyBorder="1" applyAlignment="1">
      <alignment horizontal="center" vertical="center"/>
    </xf>
    <xf numFmtId="43" fontId="0" fillId="0" borderId="24" xfId="0" applyNumberFormat="1" applyBorder="1"/>
    <xf numFmtId="0" fontId="0" fillId="0" borderId="24" xfId="0" applyBorder="1" applyAlignment="1">
      <alignment horizontal="center"/>
    </xf>
    <xf numFmtId="0" fontId="3" fillId="0" borderId="24" xfId="0" applyFont="1" applyBorder="1"/>
    <xf numFmtId="43" fontId="0" fillId="2" borderId="24" xfId="1" applyFont="1" applyFill="1" applyBorder="1"/>
    <xf numFmtId="44" fontId="0" fillId="0" borderId="14" xfId="2" applyFont="1" applyFill="1" applyBorder="1"/>
    <xf numFmtId="44" fontId="0" fillId="0" borderId="15" xfId="2" applyFont="1" applyFill="1" applyBorder="1"/>
    <xf numFmtId="0" fontId="0" fillId="0" borderId="17" xfId="0" applyBorder="1"/>
    <xf numFmtId="44" fontId="0" fillId="0" borderId="19" xfId="2" applyFont="1" applyFill="1" applyBorder="1"/>
    <xf numFmtId="44" fontId="0" fillId="0" borderId="20" xfId="2" applyFont="1" applyBorder="1"/>
    <xf numFmtId="0" fontId="0" fillId="0" borderId="22" xfId="0" applyBorder="1"/>
    <xf numFmtId="44" fontId="0" fillId="0" borderId="24" xfId="2" applyFont="1" applyFill="1" applyBorder="1"/>
    <xf numFmtId="44" fontId="0" fillId="0" borderId="25" xfId="2" applyFont="1" applyBorder="1"/>
    <xf numFmtId="43" fontId="0" fillId="0" borderId="0" xfId="1" applyFont="1" applyBorder="1"/>
    <xf numFmtId="0" fontId="0" fillId="2" borderId="24" xfId="0" applyFill="1" applyBorder="1"/>
    <xf numFmtId="0" fontId="0" fillId="0" borderId="29" xfId="0" applyBorder="1"/>
    <xf numFmtId="0" fontId="0" fillId="2" borderId="29" xfId="0" applyFill="1" applyBorder="1"/>
    <xf numFmtId="44" fontId="0" fillId="0" borderId="29" xfId="2" applyFont="1" applyBorder="1"/>
    <xf numFmtId="44" fontId="0" fillId="0" borderId="30" xfId="2" applyFont="1" applyBorder="1"/>
    <xf numFmtId="0" fontId="2" fillId="2" borderId="10" xfId="0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vertical="center"/>
    </xf>
    <xf numFmtId="44" fontId="2" fillId="2" borderId="15" xfId="2" applyFont="1" applyFill="1" applyBorder="1" applyAlignment="1">
      <alignment vertical="center"/>
    </xf>
    <xf numFmtId="0" fontId="0" fillId="2" borderId="20" xfId="0" applyFill="1" applyBorder="1"/>
    <xf numFmtId="0" fontId="2" fillId="0" borderId="10" xfId="0" applyFont="1" applyBorder="1" applyAlignment="1">
      <alignment horizontal="center" vertical="center"/>
    </xf>
    <xf numFmtId="44" fontId="2" fillId="0" borderId="14" xfId="2" applyFont="1" applyBorder="1" applyAlignment="1">
      <alignment vertical="center"/>
    </xf>
    <xf numFmtId="44" fontId="2" fillId="0" borderId="15" xfId="2" applyFont="1" applyBorder="1" applyAlignment="1">
      <alignment vertical="center"/>
    </xf>
    <xf numFmtId="44" fontId="0" fillId="0" borderId="19" xfId="2" applyFont="1" applyBorder="1"/>
    <xf numFmtId="44" fontId="0" fillId="0" borderId="13" xfId="2" applyFont="1" applyBorder="1"/>
    <xf numFmtId="44" fontId="0" fillId="0" borderId="34" xfId="2" applyFont="1" applyBorder="1"/>
    <xf numFmtId="44" fontId="0" fillId="0" borderId="24" xfId="2" applyFont="1" applyFill="1" applyBorder="1" applyAlignment="1">
      <alignment vertical="center"/>
    </xf>
    <xf numFmtId="43" fontId="0" fillId="2" borderId="19" xfId="1" applyFont="1" applyFill="1" applyBorder="1"/>
    <xf numFmtId="0" fontId="0" fillId="2" borderId="19" xfId="0" applyFill="1" applyBorder="1"/>
    <xf numFmtId="44" fontId="0" fillId="2" borderId="24" xfId="2" applyFont="1" applyFill="1" applyBorder="1" applyAlignment="1">
      <alignment vertical="center"/>
    </xf>
    <xf numFmtId="44" fontId="0" fillId="2" borderId="14" xfId="2" applyFont="1" applyFill="1" applyBorder="1" applyAlignment="1">
      <alignment vertical="center"/>
    </xf>
    <xf numFmtId="0" fontId="0" fillId="2" borderId="14" xfId="0" applyFill="1" applyBorder="1"/>
    <xf numFmtId="44" fontId="0" fillId="0" borderId="19" xfId="2" applyFont="1" applyFill="1" applyBorder="1" applyAlignment="1">
      <alignment vertical="center"/>
    </xf>
    <xf numFmtId="44" fontId="0" fillId="2" borderId="25" xfId="2" applyFont="1" applyFill="1" applyBorder="1"/>
    <xf numFmtId="0" fontId="0" fillId="0" borderId="35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44" fontId="2" fillId="2" borderId="27" xfId="2" applyFont="1" applyFill="1" applyBorder="1" applyAlignment="1">
      <alignment vertical="center"/>
    </xf>
    <xf numFmtId="44" fontId="2" fillId="2" borderId="28" xfId="2" applyFont="1" applyFill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/>
    <xf numFmtId="44" fontId="0" fillId="0" borderId="8" xfId="2" applyFont="1" applyBorder="1"/>
    <xf numFmtId="44" fontId="0" fillId="0" borderId="9" xfId="2" applyFont="1" applyBorder="1"/>
    <xf numFmtId="43" fontId="0" fillId="2" borderId="25" xfId="1" applyFont="1" applyFill="1" applyBorder="1"/>
    <xf numFmtId="43" fontId="0" fillId="2" borderId="15" xfId="1" applyFont="1" applyFill="1" applyBorder="1"/>
    <xf numFmtId="44" fontId="0" fillId="2" borderId="19" xfId="2" applyFont="1" applyFill="1" applyBorder="1"/>
    <xf numFmtId="44" fontId="0" fillId="2" borderId="20" xfId="2" applyFont="1" applyFill="1" applyBorder="1"/>
    <xf numFmtId="44" fontId="0" fillId="2" borderId="24" xfId="2" applyFont="1" applyFill="1" applyBorder="1"/>
    <xf numFmtId="44" fontId="0" fillId="2" borderId="29" xfId="2" applyFont="1" applyFill="1" applyBorder="1"/>
    <xf numFmtId="44" fontId="0" fillId="2" borderId="30" xfId="2" applyFont="1" applyFill="1" applyBorder="1"/>
    <xf numFmtId="44" fontId="0" fillId="2" borderId="13" xfId="2" applyFont="1" applyFill="1" applyBorder="1"/>
    <xf numFmtId="44" fontId="0" fillId="2" borderId="34" xfId="2" applyFont="1" applyFill="1" applyBorder="1"/>
    <xf numFmtId="0" fontId="0" fillId="0" borderId="0" xfId="0" quotePrefix="1"/>
    <xf numFmtId="10" fontId="0" fillId="0" borderId="24" xfId="2" applyNumberFormat="1" applyFont="1" applyBorder="1" applyAlignment="1">
      <alignment vertical="center"/>
    </xf>
    <xf numFmtId="0" fontId="0" fillId="0" borderId="33" xfId="0" applyBorder="1"/>
    <xf numFmtId="0" fontId="0" fillId="0" borderId="6" xfId="0" applyBorder="1"/>
    <xf numFmtId="0" fontId="0" fillId="0" borderId="23" xfId="0" applyBorder="1"/>
    <xf numFmtId="0" fontId="0" fillId="0" borderId="11" xfId="0" applyBorder="1"/>
    <xf numFmtId="0" fontId="0" fillId="0" borderId="12" xfId="0" applyBorder="1"/>
    <xf numFmtId="9" fontId="0" fillId="0" borderId="24" xfId="2" applyNumberFormat="1" applyFont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2" borderId="22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19" xfId="0" applyNumberFormat="1" applyBorder="1" applyAlignment="1">
      <alignment horizontal="center"/>
    </xf>
    <xf numFmtId="0" fontId="2" fillId="0" borderId="22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0" xfId="0" quotePrefix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/>
    </xf>
    <xf numFmtId="0" fontId="0" fillId="0" borderId="0" xfId="0" quotePrefix="1" applyAlignment="1">
      <alignment horizontal="left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ente.prado\Documents\Servi&#231;os\Vigil&#226;ncia\Vigil&#226;ncia%202025\Vigil&#226;ncia%20e%20Recep&#231;&#227;o%20Complexo%20Butantan%202025%20Revis&#227;o%20de%20BDI%2030_06_2025.xlsx" TargetMode="External"/><Relationship Id="rId1" Type="http://schemas.openxmlformats.org/officeDocument/2006/relationships/externalLinkPath" Target="/Users/vicente.prado/Documents/Servi&#231;os/Vigil&#226;ncia/Vigil&#226;ncia%202025/Vigil&#226;ncia%20e%20Recep&#231;&#227;o%20Complexo%20Butantan%202025%20Revis&#227;o%20de%20BDI%2030_06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ória Benefícios"/>
      <sheetName val="Composições e Preços"/>
      <sheetName val="Orçamento Vigilância"/>
      <sheetName val="Orçamento Recepção"/>
      <sheetName val="RESUMO GERAL DO ORÇAMENTO"/>
    </sheetNames>
    <sheetDataSet>
      <sheetData sheetId="0">
        <row r="18">
          <cell r="G18">
            <v>2148.2199999999998</v>
          </cell>
        </row>
      </sheetData>
      <sheetData sheetId="1">
        <row r="28">
          <cell r="AD28">
            <v>0.251195</v>
          </cell>
        </row>
        <row r="199">
          <cell r="E199">
            <v>0.76786900000000002</v>
          </cell>
        </row>
        <row r="200">
          <cell r="E200">
            <v>0.27806599999999998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9A1C-8A1F-4376-AB3C-7D25249C59E1}">
  <dimension ref="B1:K99"/>
  <sheetViews>
    <sheetView workbookViewId="0">
      <selection activeCell="C8" sqref="C8:D8"/>
    </sheetView>
  </sheetViews>
  <sheetFormatPr defaultRowHeight="15" x14ac:dyDescent="0.2"/>
  <cols>
    <col min="3" max="3" width="75.5546875" customWidth="1"/>
    <col min="4" max="5" width="12.21875" customWidth="1"/>
    <col min="6" max="11" width="15.5546875" customWidth="1"/>
  </cols>
  <sheetData>
    <row r="1" spans="2:11" ht="45" customHeight="1" thickBot="1" x14ac:dyDescent="0.25">
      <c r="B1" s="111" t="s">
        <v>102</v>
      </c>
      <c r="C1" s="112"/>
      <c r="D1" s="112"/>
      <c r="E1" s="112"/>
      <c r="F1" s="112"/>
      <c r="G1" s="112"/>
      <c r="H1" s="112"/>
      <c r="I1" s="112"/>
      <c r="J1" s="112"/>
      <c r="K1" s="113"/>
    </row>
    <row r="2" spans="2:11" ht="6.75" customHeight="1" thickBot="1" x14ac:dyDescent="0.25"/>
    <row r="3" spans="2:11" ht="51.75" customHeight="1" x14ac:dyDescent="0.2">
      <c r="B3" s="114" t="s">
        <v>99</v>
      </c>
      <c r="C3" s="115"/>
      <c r="D3" s="116"/>
      <c r="E3" s="117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19" t="s">
        <v>7</v>
      </c>
    </row>
    <row r="4" spans="2:11" ht="19.5" customHeight="1" thickBot="1" x14ac:dyDescent="0.25">
      <c r="B4" s="2" t="s">
        <v>8</v>
      </c>
      <c r="C4" s="121" t="s">
        <v>9</v>
      </c>
      <c r="D4" s="122"/>
      <c r="E4" s="118"/>
      <c r="F4" s="3" t="s">
        <v>10</v>
      </c>
      <c r="G4" s="3" t="s">
        <v>10</v>
      </c>
      <c r="H4" s="3" t="s">
        <v>10</v>
      </c>
      <c r="I4" s="3" t="s">
        <v>10</v>
      </c>
      <c r="J4" s="3" t="s">
        <v>10</v>
      </c>
      <c r="K4" s="120"/>
    </row>
    <row r="5" spans="2:11" x14ac:dyDescent="0.2">
      <c r="B5" s="4">
        <v>1</v>
      </c>
      <c r="C5" s="103" t="s">
        <v>11</v>
      </c>
      <c r="D5" s="104"/>
      <c r="E5" s="75">
        <v>0</v>
      </c>
      <c r="F5" s="5">
        <v>42</v>
      </c>
      <c r="G5" s="5">
        <v>4</v>
      </c>
      <c r="H5" s="5">
        <v>2</v>
      </c>
      <c r="I5" s="5">
        <v>2</v>
      </c>
      <c r="J5" s="5">
        <v>2</v>
      </c>
      <c r="K5" s="6">
        <f>SUM(F5:J5)*E5</f>
        <v>0</v>
      </c>
    </row>
    <row r="6" spans="2:11" x14ac:dyDescent="0.2">
      <c r="B6" s="7">
        <v>2</v>
      </c>
      <c r="C6" s="107" t="s">
        <v>12</v>
      </c>
      <c r="D6" s="108"/>
      <c r="E6" s="69">
        <v>0</v>
      </c>
      <c r="F6" s="10">
        <v>26</v>
      </c>
      <c r="G6" s="10">
        <v>6</v>
      </c>
      <c r="H6" s="10">
        <v>2</v>
      </c>
      <c r="I6" s="11"/>
      <c r="J6" s="10">
        <v>2</v>
      </c>
      <c r="K6" s="12">
        <f t="shared" ref="K6:K14" si="0">SUM(F6:J6)*E6</f>
        <v>0</v>
      </c>
    </row>
    <row r="7" spans="2:11" x14ac:dyDescent="0.2">
      <c r="B7" s="7">
        <v>3</v>
      </c>
      <c r="C7" s="107" t="s">
        <v>13</v>
      </c>
      <c r="D7" s="108"/>
      <c r="E7" s="69">
        <v>0</v>
      </c>
      <c r="F7" s="10">
        <v>6</v>
      </c>
      <c r="G7" s="11"/>
      <c r="H7" s="11"/>
      <c r="I7" s="11"/>
      <c r="J7" s="11"/>
      <c r="K7" s="12">
        <f t="shared" si="0"/>
        <v>0</v>
      </c>
    </row>
    <row r="8" spans="2:11" x14ac:dyDescent="0.2">
      <c r="B8" s="7">
        <v>4</v>
      </c>
      <c r="C8" s="107" t="s">
        <v>14</v>
      </c>
      <c r="D8" s="108"/>
      <c r="E8" s="69">
        <v>0</v>
      </c>
      <c r="F8" s="10">
        <v>2</v>
      </c>
      <c r="G8" s="11"/>
      <c r="H8" s="11"/>
      <c r="I8" s="11"/>
      <c r="J8" s="11"/>
      <c r="K8" s="12">
        <f t="shared" si="0"/>
        <v>0</v>
      </c>
    </row>
    <row r="9" spans="2:11" x14ac:dyDescent="0.2">
      <c r="B9" s="7">
        <v>5</v>
      </c>
      <c r="C9" s="107" t="s">
        <v>15</v>
      </c>
      <c r="D9" s="108"/>
      <c r="E9" s="69">
        <v>0</v>
      </c>
      <c r="F9" s="10">
        <v>4</v>
      </c>
      <c r="G9" s="11"/>
      <c r="H9" s="11"/>
      <c r="I9" s="11"/>
      <c r="J9" s="11"/>
      <c r="K9" s="12">
        <f t="shared" si="0"/>
        <v>0</v>
      </c>
    </row>
    <row r="10" spans="2:11" x14ac:dyDescent="0.2">
      <c r="B10" s="7">
        <v>6</v>
      </c>
      <c r="C10" s="107" t="s">
        <v>16</v>
      </c>
      <c r="D10" s="108"/>
      <c r="E10" s="69">
        <v>0</v>
      </c>
      <c r="F10" s="10">
        <v>2</v>
      </c>
      <c r="G10" s="11"/>
      <c r="H10" s="11"/>
      <c r="I10" s="11"/>
      <c r="J10" s="11"/>
      <c r="K10" s="12">
        <f t="shared" si="0"/>
        <v>0</v>
      </c>
    </row>
    <row r="11" spans="2:11" x14ac:dyDescent="0.2">
      <c r="B11" s="7">
        <v>7</v>
      </c>
      <c r="C11" s="107" t="s">
        <v>17</v>
      </c>
      <c r="D11" s="108"/>
      <c r="E11" s="69">
        <v>0</v>
      </c>
      <c r="F11" s="11"/>
      <c r="G11" s="10">
        <v>4</v>
      </c>
      <c r="H11" s="11"/>
      <c r="I11" s="11"/>
      <c r="J11" s="11"/>
      <c r="K11" s="12">
        <f t="shared" si="0"/>
        <v>0</v>
      </c>
    </row>
    <row r="12" spans="2:11" x14ac:dyDescent="0.2">
      <c r="B12" s="7">
        <v>8</v>
      </c>
      <c r="C12" s="107" t="s">
        <v>18</v>
      </c>
      <c r="D12" s="108"/>
      <c r="E12" s="69">
        <v>0</v>
      </c>
      <c r="F12" s="11"/>
      <c r="G12" s="10">
        <v>2</v>
      </c>
      <c r="H12" s="11"/>
      <c r="I12" s="11"/>
      <c r="J12" s="11"/>
      <c r="K12" s="12">
        <f t="shared" si="0"/>
        <v>0</v>
      </c>
    </row>
    <row r="13" spans="2:11" x14ac:dyDescent="0.2">
      <c r="B13" s="7">
        <v>9</v>
      </c>
      <c r="C13" s="107" t="s">
        <v>19</v>
      </c>
      <c r="D13" s="108"/>
      <c r="E13" s="69">
        <v>0</v>
      </c>
      <c r="F13" s="11"/>
      <c r="G13" s="10">
        <v>4</v>
      </c>
      <c r="H13" s="11"/>
      <c r="I13" s="11"/>
      <c r="J13" s="11"/>
      <c r="K13" s="12">
        <f t="shared" si="0"/>
        <v>0</v>
      </c>
    </row>
    <row r="14" spans="2:11" x14ac:dyDescent="0.2">
      <c r="B14" s="7">
        <v>10</v>
      </c>
      <c r="C14" s="107" t="s">
        <v>20</v>
      </c>
      <c r="D14" s="108"/>
      <c r="E14" s="69">
        <v>0</v>
      </c>
      <c r="F14" s="11"/>
      <c r="G14" s="10">
        <v>2</v>
      </c>
      <c r="H14" s="11"/>
      <c r="I14" s="11"/>
      <c r="J14" s="11"/>
      <c r="K14" s="12">
        <f t="shared" si="0"/>
        <v>0</v>
      </c>
    </row>
    <row r="15" spans="2:11" ht="15.75" x14ac:dyDescent="0.2">
      <c r="B15" s="7">
        <v>11</v>
      </c>
      <c r="E15" s="13" t="s">
        <v>21</v>
      </c>
      <c r="F15" s="14">
        <f>SUM(F5:F14)</f>
        <v>82</v>
      </c>
      <c r="G15" s="14">
        <f t="shared" ref="G15:J15" si="1">SUM(G5:G14)</f>
        <v>22</v>
      </c>
      <c r="H15" s="14">
        <f t="shared" si="1"/>
        <v>4</v>
      </c>
      <c r="I15" s="14">
        <f t="shared" si="1"/>
        <v>2</v>
      </c>
      <c r="J15" s="14">
        <f t="shared" si="1"/>
        <v>4</v>
      </c>
      <c r="K15" s="12"/>
    </row>
    <row r="16" spans="2:11" ht="15.75" x14ac:dyDescent="0.25">
      <c r="B16" s="7"/>
      <c r="C16" s="109"/>
      <c r="D16" s="110"/>
      <c r="E16" s="13" t="s">
        <v>23</v>
      </c>
      <c r="F16" s="14">
        <f>F5+F7+F8+F11+F12</f>
        <v>50</v>
      </c>
      <c r="G16" s="14">
        <f t="shared" ref="G16:J16" si="2">G5+G7+G8+G11+G12</f>
        <v>10</v>
      </c>
      <c r="H16" s="14">
        <f t="shared" si="2"/>
        <v>2</v>
      </c>
      <c r="I16" s="14">
        <f t="shared" si="2"/>
        <v>2</v>
      </c>
      <c r="J16" s="14">
        <f t="shared" si="2"/>
        <v>2</v>
      </c>
      <c r="K16" s="12"/>
    </row>
    <row r="17" spans="2:11" ht="15.75" x14ac:dyDescent="0.25">
      <c r="B17" s="7"/>
      <c r="C17" s="15"/>
      <c r="D17" s="16"/>
      <c r="E17" s="13" t="s">
        <v>24</v>
      </c>
      <c r="F17" s="14">
        <f>F6+F9+F10+F13+F14</f>
        <v>32</v>
      </c>
      <c r="G17" s="14">
        <f t="shared" ref="G17:J17" si="3">G6+G9+G10+G13+G14</f>
        <v>12</v>
      </c>
      <c r="H17" s="14">
        <f t="shared" si="3"/>
        <v>2</v>
      </c>
      <c r="I17" s="14">
        <f t="shared" si="3"/>
        <v>0</v>
      </c>
      <c r="J17" s="14">
        <f t="shared" si="3"/>
        <v>2</v>
      </c>
      <c r="K17" s="12"/>
    </row>
    <row r="18" spans="2:11" ht="15.75" x14ac:dyDescent="0.25">
      <c r="B18" s="7">
        <v>12</v>
      </c>
      <c r="C18" s="107"/>
      <c r="D18" s="108"/>
      <c r="E18" s="17" t="s">
        <v>25</v>
      </c>
      <c r="F18" s="18">
        <f>F15*$E$5</f>
        <v>0</v>
      </c>
      <c r="G18" s="18">
        <f t="shared" ref="G18:J18" si="4">G15*$E$5</f>
        <v>0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9">
        <f t="shared" ref="K18:K32" si="5">SUM(F18:J18)</f>
        <v>0</v>
      </c>
    </row>
    <row r="19" spans="2:11" x14ac:dyDescent="0.2">
      <c r="B19" s="7"/>
      <c r="C19" s="8"/>
      <c r="D19" s="9"/>
      <c r="E19" s="72"/>
      <c r="F19" s="54"/>
      <c r="G19" s="54"/>
      <c r="H19" s="54"/>
      <c r="I19" s="54"/>
      <c r="J19" s="54"/>
      <c r="K19" s="12"/>
    </row>
    <row r="20" spans="2:11" x14ac:dyDescent="0.2">
      <c r="B20" s="7">
        <v>13</v>
      </c>
      <c r="C20" s="107" t="s">
        <v>26</v>
      </c>
      <c r="D20" s="108"/>
      <c r="E20" s="17">
        <v>0</v>
      </c>
      <c r="F20" s="18">
        <f>$E20*F15</f>
        <v>0</v>
      </c>
      <c r="G20" s="18">
        <f>$E20*G15</f>
        <v>0</v>
      </c>
      <c r="H20" s="18">
        <f>$E20*H15</f>
        <v>0</v>
      </c>
      <c r="I20" s="18">
        <f>$E20*I15</f>
        <v>0</v>
      </c>
      <c r="J20" s="18">
        <f>$E20*J15</f>
        <v>0</v>
      </c>
      <c r="K20" s="12">
        <f t="shared" si="5"/>
        <v>0</v>
      </c>
    </row>
    <row r="21" spans="2:11" x14ac:dyDescent="0.2">
      <c r="B21" s="7">
        <v>14</v>
      </c>
      <c r="C21" s="107" t="s">
        <v>27</v>
      </c>
      <c r="D21" s="108"/>
      <c r="E21" s="17">
        <v>0</v>
      </c>
      <c r="F21" s="18">
        <f>$E21*F17</f>
        <v>0</v>
      </c>
      <c r="G21" s="18">
        <f>$E21*G17</f>
        <v>0</v>
      </c>
      <c r="H21" s="18">
        <f>$E21*H17</f>
        <v>0</v>
      </c>
      <c r="I21" s="21"/>
      <c r="J21" s="18">
        <f>$E21*J17</f>
        <v>0</v>
      </c>
      <c r="K21" s="12">
        <f t="shared" si="5"/>
        <v>0</v>
      </c>
    </row>
    <row r="22" spans="2:11" x14ac:dyDescent="0.2">
      <c r="B22" s="7">
        <v>15</v>
      </c>
      <c r="C22" s="107" t="s">
        <v>28</v>
      </c>
      <c r="D22" s="108"/>
      <c r="E22" s="17">
        <v>0</v>
      </c>
      <c r="F22" s="18">
        <f>$E22*F17</f>
        <v>0</v>
      </c>
      <c r="G22" s="18">
        <f>$E22*G17</f>
        <v>0</v>
      </c>
      <c r="H22" s="18">
        <f>$E22*H17</f>
        <v>0</v>
      </c>
      <c r="I22" s="21"/>
      <c r="J22" s="18">
        <f>$E22*J17</f>
        <v>0</v>
      </c>
      <c r="K22" s="12">
        <f t="shared" si="5"/>
        <v>0</v>
      </c>
    </row>
    <row r="23" spans="2:11" x14ac:dyDescent="0.2">
      <c r="B23" s="7">
        <v>16</v>
      </c>
      <c r="C23" s="107" t="s">
        <v>29</v>
      </c>
      <c r="D23" s="108"/>
      <c r="E23" s="17">
        <v>0</v>
      </c>
      <c r="F23" s="18">
        <f>$E23*(F7+F9+F11+F13)</f>
        <v>0</v>
      </c>
      <c r="G23" s="18">
        <f>$E23*(G7+G9+G11+G13)</f>
        <v>0</v>
      </c>
      <c r="H23" s="21"/>
      <c r="I23" s="21"/>
      <c r="J23" s="21"/>
      <c r="K23" s="12">
        <f t="shared" si="5"/>
        <v>0</v>
      </c>
    </row>
    <row r="24" spans="2:11" x14ac:dyDescent="0.2">
      <c r="B24" s="7">
        <v>17</v>
      </c>
      <c r="C24" s="107" t="s">
        <v>30</v>
      </c>
      <c r="D24" s="108"/>
      <c r="E24" s="17">
        <v>0</v>
      </c>
      <c r="F24" s="18">
        <f>$E24*(F8+F10+F12+F14)</f>
        <v>0</v>
      </c>
      <c r="G24" s="18">
        <f>$E24*(G8+G10+G12+G14)</f>
        <v>0</v>
      </c>
      <c r="H24" s="21"/>
      <c r="I24" s="21"/>
      <c r="J24" s="21"/>
      <c r="K24" s="12">
        <f t="shared" si="5"/>
        <v>0</v>
      </c>
    </row>
    <row r="25" spans="2:11" ht="15.75" x14ac:dyDescent="0.25">
      <c r="B25" s="7">
        <v>18</v>
      </c>
      <c r="C25" s="109" t="s">
        <v>22</v>
      </c>
      <c r="D25" s="110"/>
      <c r="E25" s="17" t="s">
        <v>31</v>
      </c>
      <c r="F25" s="18">
        <f>SUM(F20:F24)</f>
        <v>0</v>
      </c>
      <c r="G25" s="18">
        <f t="shared" ref="G25:J25" si="6">SUM(G20:G24)</f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9">
        <f t="shared" si="5"/>
        <v>0</v>
      </c>
    </row>
    <row r="26" spans="2:11" x14ac:dyDescent="0.2">
      <c r="B26" s="7">
        <v>19</v>
      </c>
      <c r="C26" s="107"/>
      <c r="D26" s="108"/>
      <c r="F26" s="20"/>
      <c r="G26" s="20"/>
      <c r="H26" s="20"/>
      <c r="I26" s="20"/>
      <c r="J26" s="20"/>
      <c r="K26" s="12"/>
    </row>
    <row r="27" spans="2:11" ht="15.75" x14ac:dyDescent="0.25">
      <c r="B27" s="7">
        <v>20</v>
      </c>
      <c r="C27" s="125" t="s">
        <v>32</v>
      </c>
      <c r="D27" s="126"/>
      <c r="E27" s="17" t="s">
        <v>33</v>
      </c>
      <c r="F27" s="18">
        <f>F18+F25</f>
        <v>0</v>
      </c>
      <c r="G27" s="18">
        <f t="shared" ref="G27:J27" si="7">G18+G25</f>
        <v>0</v>
      </c>
      <c r="H27" s="18">
        <f t="shared" si="7"/>
        <v>0</v>
      </c>
      <c r="I27" s="18">
        <f t="shared" si="7"/>
        <v>0</v>
      </c>
      <c r="J27" s="18">
        <f t="shared" si="7"/>
        <v>0</v>
      </c>
      <c r="K27" s="19">
        <f t="shared" si="5"/>
        <v>0</v>
      </c>
    </row>
    <row r="28" spans="2:11" x14ac:dyDescent="0.2">
      <c r="B28" s="7">
        <v>21</v>
      </c>
      <c r="C28" s="107"/>
      <c r="D28" s="108"/>
      <c r="E28" s="72"/>
      <c r="F28" s="54"/>
      <c r="G28" s="54"/>
      <c r="H28" s="54"/>
      <c r="I28" s="54"/>
      <c r="J28" s="54"/>
      <c r="K28" s="12"/>
    </row>
    <row r="29" spans="2:11" ht="15.75" x14ac:dyDescent="0.25">
      <c r="B29" s="7">
        <v>22</v>
      </c>
      <c r="C29" s="125" t="s">
        <v>34</v>
      </c>
      <c r="D29" s="126"/>
      <c r="E29" s="22">
        <v>0</v>
      </c>
      <c r="F29" s="23">
        <f>ROUND(F27*$E29,2)</f>
        <v>0</v>
      </c>
      <c r="G29" s="23">
        <f t="shared" ref="G29:J29" si="8">ROUND(G27*$E29,2)</f>
        <v>0</v>
      </c>
      <c r="H29" s="23">
        <f t="shared" si="8"/>
        <v>0</v>
      </c>
      <c r="I29" s="23">
        <f t="shared" si="8"/>
        <v>0</v>
      </c>
      <c r="J29" s="23">
        <f t="shared" si="8"/>
        <v>0</v>
      </c>
      <c r="K29" s="19">
        <f t="shared" si="5"/>
        <v>0</v>
      </c>
    </row>
    <row r="30" spans="2:11" x14ac:dyDescent="0.2">
      <c r="B30" s="7">
        <v>23</v>
      </c>
      <c r="C30" s="107"/>
      <c r="D30" s="108"/>
      <c r="E30" s="72"/>
      <c r="F30" s="54"/>
      <c r="G30" s="54"/>
      <c r="H30" s="54"/>
      <c r="I30" s="54"/>
      <c r="J30" s="54"/>
      <c r="K30" s="12">
        <f t="shared" si="5"/>
        <v>0</v>
      </c>
    </row>
    <row r="31" spans="2:11" ht="15.75" x14ac:dyDescent="0.25">
      <c r="B31" s="7">
        <v>24</v>
      </c>
      <c r="C31" s="125" t="s">
        <v>35</v>
      </c>
      <c r="D31" s="126"/>
      <c r="E31" s="17"/>
      <c r="F31" s="18">
        <f>F27+F29</f>
        <v>0</v>
      </c>
      <c r="G31" s="18">
        <f t="shared" ref="G31:J31" si="9">G27+G29</f>
        <v>0</v>
      </c>
      <c r="H31" s="18">
        <f t="shared" si="9"/>
        <v>0</v>
      </c>
      <c r="I31" s="18">
        <f t="shared" si="9"/>
        <v>0</v>
      </c>
      <c r="J31" s="18">
        <f t="shared" si="9"/>
        <v>0</v>
      </c>
      <c r="K31" s="19">
        <f t="shared" si="5"/>
        <v>0</v>
      </c>
    </row>
    <row r="32" spans="2:11" ht="16.5" thickBot="1" x14ac:dyDescent="0.3">
      <c r="B32" s="24">
        <v>25</v>
      </c>
      <c r="C32" s="123"/>
      <c r="D32" s="124"/>
      <c r="E32" s="73"/>
      <c r="F32" s="74"/>
      <c r="G32" s="74"/>
      <c r="H32" s="74"/>
      <c r="I32" s="74"/>
      <c r="J32" s="74"/>
      <c r="K32" s="26">
        <f t="shared" si="5"/>
        <v>0</v>
      </c>
    </row>
    <row r="33" spans="2:11" ht="48" thickBot="1" x14ac:dyDescent="0.25">
      <c r="B33" s="127" t="s">
        <v>36</v>
      </c>
      <c r="C33" s="128"/>
      <c r="D33" s="27" t="s">
        <v>37</v>
      </c>
      <c r="E33" s="28" t="s">
        <v>38</v>
      </c>
      <c r="F33" s="28" t="s">
        <v>2</v>
      </c>
      <c r="G33" s="28" t="s">
        <v>3</v>
      </c>
      <c r="H33" s="28" t="s">
        <v>4</v>
      </c>
      <c r="I33" s="28" t="s">
        <v>5</v>
      </c>
      <c r="J33" s="28" t="s">
        <v>6</v>
      </c>
      <c r="K33" s="29" t="s">
        <v>7</v>
      </c>
    </row>
    <row r="34" spans="2:11" ht="15" customHeight="1" x14ac:dyDescent="0.2">
      <c r="B34" s="4">
        <v>26</v>
      </c>
      <c r="C34" s="30" t="s">
        <v>78</v>
      </c>
      <c r="D34" s="5">
        <f>2*30.44</f>
        <v>60.88</v>
      </c>
      <c r="E34" s="31">
        <f>0*D34</f>
        <v>0</v>
      </c>
      <c r="F34" s="70"/>
      <c r="G34" s="71"/>
      <c r="H34" s="71"/>
      <c r="I34" s="71"/>
      <c r="J34" s="71"/>
      <c r="K34" s="33"/>
    </row>
    <row r="35" spans="2:11" x14ac:dyDescent="0.2">
      <c r="B35" s="7">
        <v>27</v>
      </c>
      <c r="C35" s="20" t="s">
        <v>39</v>
      </c>
      <c r="D35" s="34">
        <v>-0.06</v>
      </c>
      <c r="E35" s="35">
        <f>ROUND(D35*E5*2,2)</f>
        <v>0</v>
      </c>
      <c r="F35" s="44"/>
      <c r="G35" s="54"/>
      <c r="H35" s="54"/>
      <c r="I35" s="54"/>
      <c r="J35" s="54"/>
      <c r="K35" s="37"/>
    </row>
    <row r="36" spans="2:11" x14ac:dyDescent="0.2">
      <c r="B36" s="7">
        <v>28</v>
      </c>
      <c r="C36" s="105" t="s">
        <v>40</v>
      </c>
      <c r="D36" s="106"/>
      <c r="E36" s="35">
        <f>E34+E35</f>
        <v>0</v>
      </c>
      <c r="F36" s="36">
        <f>$E36*F$15/2</f>
        <v>0</v>
      </c>
      <c r="G36" s="36">
        <f t="shared" ref="G36:J36" si="10">$E36*G$15/2</f>
        <v>0</v>
      </c>
      <c r="H36" s="36">
        <f t="shared" si="10"/>
        <v>0</v>
      </c>
      <c r="I36" s="36">
        <f t="shared" si="10"/>
        <v>0</v>
      </c>
      <c r="J36" s="36">
        <f t="shared" si="10"/>
        <v>0</v>
      </c>
      <c r="K36" s="37">
        <f t="shared" ref="K36:K57" si="11">SUM(F36:J36)</f>
        <v>0</v>
      </c>
    </row>
    <row r="37" spans="2:11" x14ac:dyDescent="0.2">
      <c r="B37" s="7">
        <v>29</v>
      </c>
      <c r="C37" s="39" t="s">
        <v>79</v>
      </c>
      <c r="D37" s="40">
        <v>30.44</v>
      </c>
      <c r="E37" s="35">
        <f>0*D37</f>
        <v>0</v>
      </c>
      <c r="F37" s="54"/>
      <c r="G37" s="44"/>
      <c r="H37" s="54"/>
      <c r="I37" s="54"/>
      <c r="J37" s="54"/>
      <c r="K37" s="37"/>
    </row>
    <row r="38" spans="2:11" x14ac:dyDescent="0.2">
      <c r="B38" s="7">
        <v>30</v>
      </c>
      <c r="C38" s="20" t="s">
        <v>39</v>
      </c>
      <c r="D38" s="34">
        <v>-0.18</v>
      </c>
      <c r="E38" s="35">
        <f>E37*D38</f>
        <v>0</v>
      </c>
      <c r="F38" s="54"/>
      <c r="G38" s="54"/>
      <c r="H38" s="44"/>
      <c r="I38" s="44"/>
      <c r="J38" s="54"/>
      <c r="K38" s="37"/>
    </row>
    <row r="39" spans="2:11" x14ac:dyDescent="0.2">
      <c r="B39" s="7">
        <v>31</v>
      </c>
      <c r="C39" s="105" t="s">
        <v>40</v>
      </c>
      <c r="D39" s="106"/>
      <c r="E39" s="35">
        <f>E37+E38</f>
        <v>0</v>
      </c>
      <c r="F39" s="41">
        <f>$E39*F$15/2</f>
        <v>0</v>
      </c>
      <c r="G39" s="41">
        <f>$E39*G$15/2</f>
        <v>0</v>
      </c>
      <c r="H39" s="41">
        <f t="shared" ref="H39:J39" si="12">$E39*H$15/2</f>
        <v>0</v>
      </c>
      <c r="I39" s="41">
        <f t="shared" si="12"/>
        <v>0</v>
      </c>
      <c r="J39" s="41">
        <f t="shared" si="12"/>
        <v>0</v>
      </c>
      <c r="K39" s="37">
        <f t="shared" si="11"/>
        <v>0</v>
      </c>
    </row>
    <row r="40" spans="2:11" x14ac:dyDescent="0.2">
      <c r="B40" s="7">
        <v>32</v>
      </c>
      <c r="C40" s="39" t="s">
        <v>80</v>
      </c>
      <c r="D40" s="42">
        <v>2</v>
      </c>
      <c r="E40" s="35">
        <f>0*D40</f>
        <v>0</v>
      </c>
      <c r="F40" s="54"/>
      <c r="G40" s="54"/>
      <c r="H40" s="54"/>
      <c r="I40" s="54"/>
      <c r="J40" s="44"/>
      <c r="K40" s="37"/>
    </row>
    <row r="41" spans="2:11" x14ac:dyDescent="0.2">
      <c r="B41" s="7">
        <v>33</v>
      </c>
      <c r="C41" s="20" t="s">
        <v>39</v>
      </c>
      <c r="D41" s="34">
        <v>-0.05</v>
      </c>
      <c r="E41" s="35">
        <f>E40*D41</f>
        <v>0</v>
      </c>
      <c r="F41" s="44"/>
      <c r="G41" s="44"/>
      <c r="H41" s="44"/>
      <c r="I41" s="44"/>
      <c r="J41" s="44"/>
      <c r="K41" s="37"/>
    </row>
    <row r="42" spans="2:11" x14ac:dyDescent="0.2">
      <c r="B42" s="7">
        <v>34</v>
      </c>
      <c r="C42" s="105" t="s">
        <v>40</v>
      </c>
      <c r="D42" s="106"/>
      <c r="E42" s="35">
        <f>E40+E41</f>
        <v>0</v>
      </c>
      <c r="F42" s="36">
        <f>$E42*F$15/2</f>
        <v>0</v>
      </c>
      <c r="G42" s="36">
        <f t="shared" ref="G42:J42" si="13">$E42*G$15/2</f>
        <v>0</v>
      </c>
      <c r="H42" s="36">
        <f t="shared" si="13"/>
        <v>0</v>
      </c>
      <c r="I42" s="36">
        <f t="shared" si="13"/>
        <v>0</v>
      </c>
      <c r="J42" s="36">
        <f t="shared" si="13"/>
        <v>0</v>
      </c>
      <c r="K42" s="37">
        <f t="shared" si="11"/>
        <v>0</v>
      </c>
    </row>
    <row r="43" spans="2:11" x14ac:dyDescent="0.2">
      <c r="B43" s="7">
        <v>35</v>
      </c>
      <c r="C43" s="39"/>
      <c r="D43" s="20"/>
      <c r="E43" s="35"/>
      <c r="F43" s="44"/>
      <c r="G43" s="44"/>
      <c r="H43" s="44"/>
      <c r="I43" s="44"/>
      <c r="J43" s="44"/>
      <c r="K43" s="37"/>
    </row>
    <row r="44" spans="2:11" x14ac:dyDescent="0.2">
      <c r="B44" s="7">
        <v>36</v>
      </c>
      <c r="C44" s="39" t="s">
        <v>41</v>
      </c>
      <c r="D44" s="20"/>
      <c r="E44" s="23">
        <v>0</v>
      </c>
      <c r="F44" s="35">
        <f t="shared" ref="F44:J50" si="14">$E44*F$15/2</f>
        <v>0</v>
      </c>
      <c r="G44" s="35">
        <f t="shared" si="14"/>
        <v>0</v>
      </c>
      <c r="H44" s="35">
        <f t="shared" si="14"/>
        <v>0</v>
      </c>
      <c r="I44" s="35">
        <f t="shared" si="14"/>
        <v>0</v>
      </c>
      <c r="J44" s="35">
        <f t="shared" si="14"/>
        <v>0</v>
      </c>
      <c r="K44" s="37">
        <f t="shared" si="11"/>
        <v>0</v>
      </c>
    </row>
    <row r="45" spans="2:11" x14ac:dyDescent="0.2">
      <c r="B45" s="7">
        <v>37</v>
      </c>
      <c r="C45" s="39" t="s">
        <v>42</v>
      </c>
      <c r="D45" s="20"/>
      <c r="E45" s="23">
        <v>0</v>
      </c>
      <c r="F45" s="35">
        <f t="shared" si="14"/>
        <v>0</v>
      </c>
      <c r="G45" s="35">
        <f t="shared" si="14"/>
        <v>0</v>
      </c>
      <c r="H45" s="35">
        <f t="shared" si="14"/>
        <v>0</v>
      </c>
      <c r="I45" s="35">
        <f t="shared" si="14"/>
        <v>0</v>
      </c>
      <c r="J45" s="35">
        <f t="shared" si="14"/>
        <v>0</v>
      </c>
      <c r="K45" s="37">
        <f t="shared" si="11"/>
        <v>0</v>
      </c>
    </row>
    <row r="46" spans="2:11" x14ac:dyDescent="0.2">
      <c r="B46" s="7">
        <v>38</v>
      </c>
      <c r="C46" s="39" t="s">
        <v>43</v>
      </c>
      <c r="D46" s="20"/>
      <c r="E46" s="23">
        <v>0</v>
      </c>
      <c r="F46" s="35">
        <f t="shared" si="14"/>
        <v>0</v>
      </c>
      <c r="G46" s="35">
        <f t="shared" si="14"/>
        <v>0</v>
      </c>
      <c r="H46" s="35">
        <f t="shared" si="14"/>
        <v>0</v>
      </c>
      <c r="I46" s="35">
        <f t="shared" si="14"/>
        <v>0</v>
      </c>
      <c r="J46" s="35">
        <f t="shared" si="14"/>
        <v>0</v>
      </c>
      <c r="K46" s="37">
        <f t="shared" si="11"/>
        <v>0</v>
      </c>
    </row>
    <row r="47" spans="2:11" x14ac:dyDescent="0.2">
      <c r="B47" s="7">
        <v>39</v>
      </c>
      <c r="C47" s="39" t="s">
        <v>44</v>
      </c>
      <c r="D47" s="20"/>
      <c r="E47" s="23">
        <v>0</v>
      </c>
      <c r="F47" s="35">
        <f t="shared" si="14"/>
        <v>0</v>
      </c>
      <c r="G47" s="35">
        <f t="shared" si="14"/>
        <v>0</v>
      </c>
      <c r="H47" s="35">
        <f t="shared" si="14"/>
        <v>0</v>
      </c>
      <c r="I47" s="35">
        <f t="shared" si="14"/>
        <v>0</v>
      </c>
      <c r="J47" s="35">
        <f t="shared" si="14"/>
        <v>0</v>
      </c>
      <c r="K47" s="37">
        <f t="shared" si="11"/>
        <v>0</v>
      </c>
    </row>
    <row r="48" spans="2:11" x14ac:dyDescent="0.2">
      <c r="B48" s="7">
        <v>40</v>
      </c>
      <c r="C48" s="39" t="s">
        <v>45</v>
      </c>
      <c r="D48" s="20"/>
      <c r="E48" s="23">
        <v>0</v>
      </c>
      <c r="F48" s="35">
        <f t="shared" si="14"/>
        <v>0</v>
      </c>
      <c r="G48" s="35">
        <f t="shared" si="14"/>
        <v>0</v>
      </c>
      <c r="H48" s="35">
        <f t="shared" si="14"/>
        <v>0</v>
      </c>
      <c r="I48" s="35">
        <f t="shared" si="14"/>
        <v>0</v>
      </c>
      <c r="J48" s="35">
        <f t="shared" si="14"/>
        <v>0</v>
      </c>
      <c r="K48" s="37">
        <f t="shared" si="11"/>
        <v>0</v>
      </c>
    </row>
    <row r="49" spans="2:11" x14ac:dyDescent="0.2">
      <c r="B49" s="7">
        <v>41</v>
      </c>
      <c r="C49" s="39" t="s">
        <v>46</v>
      </c>
      <c r="D49" s="20"/>
      <c r="E49" s="23">
        <v>0</v>
      </c>
      <c r="F49" s="35">
        <f t="shared" si="14"/>
        <v>0</v>
      </c>
      <c r="G49" s="35">
        <f t="shared" si="14"/>
        <v>0</v>
      </c>
      <c r="H49" s="35">
        <f t="shared" si="14"/>
        <v>0</v>
      </c>
      <c r="I49" s="35">
        <f t="shared" si="14"/>
        <v>0</v>
      </c>
      <c r="J49" s="35">
        <f t="shared" si="14"/>
        <v>0</v>
      </c>
      <c r="K49" s="37">
        <f t="shared" si="11"/>
        <v>0</v>
      </c>
    </row>
    <row r="50" spans="2:11" x14ac:dyDescent="0.2">
      <c r="B50" s="7">
        <v>42</v>
      </c>
      <c r="C50" s="39" t="s">
        <v>47</v>
      </c>
      <c r="D50" s="20"/>
      <c r="E50" s="23">
        <v>0</v>
      </c>
      <c r="F50" s="35">
        <f t="shared" si="14"/>
        <v>0</v>
      </c>
      <c r="G50" s="35">
        <f t="shared" si="14"/>
        <v>0</v>
      </c>
      <c r="H50" s="35">
        <f t="shared" si="14"/>
        <v>0</v>
      </c>
      <c r="I50" s="35">
        <f t="shared" si="14"/>
        <v>0</v>
      </c>
      <c r="J50" s="35">
        <f t="shared" si="14"/>
        <v>0</v>
      </c>
      <c r="K50" s="37">
        <f t="shared" si="11"/>
        <v>0</v>
      </c>
    </row>
    <row r="51" spans="2:11" ht="15.75" x14ac:dyDescent="0.25">
      <c r="B51" s="7">
        <v>43</v>
      </c>
      <c r="C51" s="43"/>
      <c r="D51" s="20"/>
      <c r="E51" s="35"/>
      <c r="F51" s="44"/>
      <c r="G51" s="44"/>
      <c r="H51" s="44"/>
      <c r="I51" s="44"/>
      <c r="J51" s="44"/>
      <c r="K51" s="37"/>
    </row>
    <row r="52" spans="2:11" x14ac:dyDescent="0.2">
      <c r="B52" s="7">
        <v>44</v>
      </c>
      <c r="C52" s="39" t="s">
        <v>48</v>
      </c>
      <c r="D52" s="20"/>
      <c r="E52" s="35"/>
      <c r="F52" s="44"/>
      <c r="G52" s="44"/>
      <c r="H52" s="44"/>
      <c r="I52" s="44"/>
      <c r="J52" s="44"/>
      <c r="K52" s="37"/>
    </row>
    <row r="53" spans="2:11" x14ac:dyDescent="0.2">
      <c r="B53" s="7">
        <v>45</v>
      </c>
      <c r="C53" s="39" t="s">
        <v>49</v>
      </c>
      <c r="D53" s="20"/>
      <c r="E53" s="35">
        <v>0</v>
      </c>
      <c r="F53" s="35">
        <f>((F7+F9)/2)*$E53</f>
        <v>0</v>
      </c>
      <c r="G53" s="44"/>
      <c r="H53" s="44"/>
      <c r="I53" s="44"/>
      <c r="J53" s="44"/>
      <c r="K53" s="37">
        <f t="shared" si="11"/>
        <v>0</v>
      </c>
    </row>
    <row r="54" spans="2:11" x14ac:dyDescent="0.2">
      <c r="B54" s="7">
        <v>46</v>
      </c>
      <c r="C54" s="39" t="s">
        <v>50</v>
      </c>
      <c r="D54" s="20"/>
      <c r="E54" s="35">
        <v>0</v>
      </c>
      <c r="F54" s="35">
        <f>((F8+F10)/2)*$E54</f>
        <v>0</v>
      </c>
      <c r="G54" s="44"/>
      <c r="H54" s="44"/>
      <c r="I54" s="44"/>
      <c r="J54" s="44"/>
      <c r="K54" s="37">
        <f t="shared" si="11"/>
        <v>0</v>
      </c>
    </row>
    <row r="55" spans="2:11" x14ac:dyDescent="0.2">
      <c r="B55" s="7">
        <v>47</v>
      </c>
      <c r="C55" s="39" t="s">
        <v>51</v>
      </c>
      <c r="D55" s="20"/>
      <c r="E55" s="35">
        <v>0</v>
      </c>
      <c r="F55" s="44"/>
      <c r="G55" s="35">
        <f>(SUM(G11:G14)/2)*$E55</f>
        <v>0</v>
      </c>
      <c r="H55" s="44"/>
      <c r="I55" s="44"/>
      <c r="J55" s="44"/>
      <c r="K55" s="37">
        <f t="shared" si="11"/>
        <v>0</v>
      </c>
    </row>
    <row r="56" spans="2:11" x14ac:dyDescent="0.2">
      <c r="B56" s="7">
        <v>48</v>
      </c>
      <c r="C56" s="39"/>
      <c r="D56" s="20"/>
      <c r="E56" s="35"/>
      <c r="F56" s="44"/>
      <c r="G56" s="44"/>
      <c r="H56" s="44"/>
      <c r="I56" s="44"/>
      <c r="J56" s="44"/>
      <c r="K56" s="37"/>
    </row>
    <row r="57" spans="2:11" ht="15.75" x14ac:dyDescent="0.25">
      <c r="B57" s="7">
        <v>49</v>
      </c>
      <c r="C57" s="125" t="s">
        <v>52</v>
      </c>
      <c r="D57" s="126"/>
      <c r="E57" s="35">
        <v>0</v>
      </c>
      <c r="F57" s="35">
        <f>SUM(F36,F39,F42,F44:F50,F53:F55)</f>
        <v>0</v>
      </c>
      <c r="G57" s="35">
        <f t="shared" ref="G57:J57" si="15">SUM(G36,G39,G42,G44:G50,G53:G55)</f>
        <v>0</v>
      </c>
      <c r="H57" s="35">
        <f t="shared" si="15"/>
        <v>0</v>
      </c>
      <c r="I57" s="35">
        <f t="shared" si="15"/>
        <v>0</v>
      </c>
      <c r="J57" s="35">
        <f t="shared" si="15"/>
        <v>0</v>
      </c>
      <c r="K57" s="37">
        <f t="shared" si="11"/>
        <v>0</v>
      </c>
    </row>
    <row r="58" spans="2:11" ht="15.75" thickBot="1" x14ac:dyDescent="0.25">
      <c r="B58" s="24">
        <v>50</v>
      </c>
      <c r="C58" s="25"/>
      <c r="D58" s="25"/>
      <c r="E58" s="25"/>
      <c r="F58" s="45"/>
      <c r="G58" s="45"/>
      <c r="H58" s="45"/>
      <c r="I58" s="45"/>
      <c r="J58" s="45"/>
      <c r="K58" s="46"/>
    </row>
    <row r="59" spans="2:11" ht="48" thickBot="1" x14ac:dyDescent="0.25">
      <c r="B59" s="127" t="s">
        <v>53</v>
      </c>
      <c r="C59" s="128"/>
      <c r="D59" s="27" t="s">
        <v>54</v>
      </c>
      <c r="E59" s="28" t="s">
        <v>1</v>
      </c>
      <c r="F59" s="28" t="s">
        <v>2</v>
      </c>
      <c r="G59" s="28" t="s">
        <v>3</v>
      </c>
      <c r="H59" s="28" t="s">
        <v>4</v>
      </c>
      <c r="I59" s="28" t="s">
        <v>5</v>
      </c>
      <c r="J59" s="28" t="s">
        <v>6</v>
      </c>
      <c r="K59" s="29" t="s">
        <v>7</v>
      </c>
    </row>
    <row r="60" spans="2:11" x14ac:dyDescent="0.2">
      <c r="B60" s="4">
        <v>51</v>
      </c>
      <c r="C60" s="47" t="s">
        <v>11</v>
      </c>
      <c r="D60" s="5">
        <f>SUM(F5:J5)/2</f>
        <v>26</v>
      </c>
      <c r="E60" s="31">
        <v>0</v>
      </c>
      <c r="F60" s="48">
        <f>ROUND($E60*F5/2,2)</f>
        <v>0</v>
      </c>
      <c r="G60" s="48">
        <f>ROUND($E60*G5/2,2)</f>
        <v>0</v>
      </c>
      <c r="H60" s="48">
        <f>ROUND($E60*H5/2,2)</f>
        <v>0</v>
      </c>
      <c r="I60" s="48">
        <f>ROUND($E60*I5/2,2)</f>
        <v>0</v>
      </c>
      <c r="J60" s="48">
        <f>ROUND($E60*J5/2,2)</f>
        <v>0</v>
      </c>
      <c r="K60" s="49">
        <f>SUM(F60:J60)</f>
        <v>0</v>
      </c>
    </row>
    <row r="61" spans="2:11" x14ac:dyDescent="0.2">
      <c r="B61" s="7">
        <v>52</v>
      </c>
      <c r="C61" s="50" t="s">
        <v>12</v>
      </c>
      <c r="D61" s="10">
        <f t="shared" ref="D61:D69" si="16">SUM(F6:J6)/2</f>
        <v>18</v>
      </c>
      <c r="E61" s="35">
        <v>0</v>
      </c>
      <c r="F61" s="51">
        <f t="shared" ref="F61:J69" si="17">ROUND($E61*F6/2,2)</f>
        <v>0</v>
      </c>
      <c r="G61" s="51">
        <f t="shared" si="17"/>
        <v>0</v>
      </c>
      <c r="H61" s="51">
        <f t="shared" si="17"/>
        <v>0</v>
      </c>
      <c r="I61" s="51">
        <f t="shared" si="17"/>
        <v>0</v>
      </c>
      <c r="J61" s="51">
        <f t="shared" si="17"/>
        <v>0</v>
      </c>
      <c r="K61" s="52">
        <f t="shared" ref="K61:K69" si="18">SUM(F61:J61)</f>
        <v>0</v>
      </c>
    </row>
    <row r="62" spans="2:11" x14ac:dyDescent="0.2">
      <c r="B62" s="7">
        <v>53</v>
      </c>
      <c r="C62" s="50" t="s">
        <v>13</v>
      </c>
      <c r="D62" s="10">
        <f t="shared" si="16"/>
        <v>3</v>
      </c>
      <c r="E62" s="35">
        <v>0</v>
      </c>
      <c r="F62" s="51">
        <f t="shared" si="17"/>
        <v>0</v>
      </c>
      <c r="G62" s="51">
        <f t="shared" si="17"/>
        <v>0</v>
      </c>
      <c r="H62" s="51">
        <f t="shared" si="17"/>
        <v>0</v>
      </c>
      <c r="I62" s="51">
        <f t="shared" si="17"/>
        <v>0</v>
      </c>
      <c r="J62" s="51">
        <f t="shared" si="17"/>
        <v>0</v>
      </c>
      <c r="K62" s="52">
        <f t="shared" si="18"/>
        <v>0</v>
      </c>
    </row>
    <row r="63" spans="2:11" x14ac:dyDescent="0.2">
      <c r="B63" s="7">
        <v>54</v>
      </c>
      <c r="C63" s="50" t="s">
        <v>14</v>
      </c>
      <c r="D63" s="10">
        <f t="shared" si="16"/>
        <v>1</v>
      </c>
      <c r="E63" s="35">
        <v>0</v>
      </c>
      <c r="F63" s="51">
        <f t="shared" si="17"/>
        <v>0</v>
      </c>
      <c r="G63" s="51">
        <f t="shared" si="17"/>
        <v>0</v>
      </c>
      <c r="H63" s="51">
        <f t="shared" si="17"/>
        <v>0</v>
      </c>
      <c r="I63" s="51">
        <f t="shared" si="17"/>
        <v>0</v>
      </c>
      <c r="J63" s="51">
        <f t="shared" si="17"/>
        <v>0</v>
      </c>
      <c r="K63" s="52">
        <f t="shared" si="18"/>
        <v>0</v>
      </c>
    </row>
    <row r="64" spans="2:11" x14ac:dyDescent="0.2">
      <c r="B64" s="7">
        <v>55</v>
      </c>
      <c r="C64" s="50" t="s">
        <v>15</v>
      </c>
      <c r="D64" s="10">
        <f t="shared" si="16"/>
        <v>2</v>
      </c>
      <c r="E64" s="35">
        <v>0</v>
      </c>
      <c r="F64" s="51">
        <f t="shared" si="17"/>
        <v>0</v>
      </c>
      <c r="G64" s="51">
        <f t="shared" si="17"/>
        <v>0</v>
      </c>
      <c r="H64" s="51">
        <f t="shared" si="17"/>
        <v>0</v>
      </c>
      <c r="I64" s="51">
        <f t="shared" si="17"/>
        <v>0</v>
      </c>
      <c r="J64" s="51">
        <f t="shared" si="17"/>
        <v>0</v>
      </c>
      <c r="K64" s="52">
        <f t="shared" si="18"/>
        <v>0</v>
      </c>
    </row>
    <row r="65" spans="2:11" x14ac:dyDescent="0.2">
      <c r="B65" s="7">
        <v>56</v>
      </c>
      <c r="C65" s="50" t="s">
        <v>16</v>
      </c>
      <c r="D65" s="10">
        <f t="shared" si="16"/>
        <v>1</v>
      </c>
      <c r="E65" s="53">
        <v>0</v>
      </c>
      <c r="F65" s="51">
        <f t="shared" si="17"/>
        <v>0</v>
      </c>
      <c r="G65" s="51">
        <f t="shared" si="17"/>
        <v>0</v>
      </c>
      <c r="H65" s="51">
        <f t="shared" si="17"/>
        <v>0</v>
      </c>
      <c r="I65" s="51">
        <f t="shared" si="17"/>
        <v>0</v>
      </c>
      <c r="J65" s="51">
        <f t="shared" si="17"/>
        <v>0</v>
      </c>
      <c r="K65" s="52">
        <f t="shared" si="18"/>
        <v>0</v>
      </c>
    </row>
    <row r="66" spans="2:11" x14ac:dyDescent="0.2">
      <c r="B66" s="7">
        <v>57</v>
      </c>
      <c r="C66" s="50" t="s">
        <v>17</v>
      </c>
      <c r="D66" s="10">
        <f t="shared" si="16"/>
        <v>2</v>
      </c>
      <c r="E66" s="35">
        <v>0</v>
      </c>
      <c r="F66" s="51">
        <f t="shared" si="17"/>
        <v>0</v>
      </c>
      <c r="G66" s="51">
        <f t="shared" si="17"/>
        <v>0</v>
      </c>
      <c r="H66" s="51">
        <f t="shared" si="17"/>
        <v>0</v>
      </c>
      <c r="I66" s="51">
        <f t="shared" si="17"/>
        <v>0</v>
      </c>
      <c r="J66" s="51">
        <f t="shared" si="17"/>
        <v>0</v>
      </c>
      <c r="K66" s="52">
        <f t="shared" si="18"/>
        <v>0</v>
      </c>
    </row>
    <row r="67" spans="2:11" x14ac:dyDescent="0.2">
      <c r="B67" s="7">
        <v>58</v>
      </c>
      <c r="C67" s="50" t="s">
        <v>18</v>
      </c>
      <c r="D67" s="10">
        <f t="shared" si="16"/>
        <v>1</v>
      </c>
      <c r="E67" s="35">
        <v>0</v>
      </c>
      <c r="F67" s="51">
        <f t="shared" si="17"/>
        <v>0</v>
      </c>
      <c r="G67" s="51">
        <f t="shared" si="17"/>
        <v>0</v>
      </c>
      <c r="H67" s="51">
        <f t="shared" si="17"/>
        <v>0</v>
      </c>
      <c r="I67" s="51">
        <f t="shared" si="17"/>
        <v>0</v>
      </c>
      <c r="J67" s="51">
        <f t="shared" si="17"/>
        <v>0</v>
      </c>
      <c r="K67" s="52">
        <f t="shared" si="18"/>
        <v>0</v>
      </c>
    </row>
    <row r="68" spans="2:11" x14ac:dyDescent="0.2">
      <c r="B68" s="7">
        <v>59</v>
      </c>
      <c r="C68" s="50" t="s">
        <v>19</v>
      </c>
      <c r="D68" s="10">
        <f t="shared" si="16"/>
        <v>2</v>
      </c>
      <c r="E68" s="35">
        <v>0</v>
      </c>
      <c r="F68" s="51">
        <f t="shared" si="17"/>
        <v>0</v>
      </c>
      <c r="G68" s="51">
        <f t="shared" si="17"/>
        <v>0</v>
      </c>
      <c r="H68" s="51">
        <f t="shared" si="17"/>
        <v>0</v>
      </c>
      <c r="I68" s="51">
        <f t="shared" si="17"/>
        <v>0</v>
      </c>
      <c r="J68" s="51">
        <f t="shared" si="17"/>
        <v>0</v>
      </c>
      <c r="K68" s="52">
        <f t="shared" si="18"/>
        <v>0</v>
      </c>
    </row>
    <row r="69" spans="2:11" x14ac:dyDescent="0.2">
      <c r="B69" s="7">
        <v>60</v>
      </c>
      <c r="C69" s="50" t="s">
        <v>20</v>
      </c>
      <c r="D69" s="10">
        <f t="shared" si="16"/>
        <v>1</v>
      </c>
      <c r="E69" s="35">
        <v>0</v>
      </c>
      <c r="F69" s="51">
        <f t="shared" si="17"/>
        <v>0</v>
      </c>
      <c r="G69" s="51">
        <f t="shared" si="17"/>
        <v>0</v>
      </c>
      <c r="H69" s="51">
        <f t="shared" si="17"/>
        <v>0</v>
      </c>
      <c r="I69" s="51">
        <f t="shared" si="17"/>
        <v>0</v>
      </c>
      <c r="J69" s="51">
        <f t="shared" si="17"/>
        <v>0</v>
      </c>
      <c r="K69" s="52">
        <f t="shared" si="18"/>
        <v>0</v>
      </c>
    </row>
    <row r="70" spans="2:11" x14ac:dyDescent="0.2">
      <c r="B70" s="7">
        <v>61</v>
      </c>
      <c r="C70" s="20"/>
      <c r="D70" s="42"/>
      <c r="E70" s="20"/>
      <c r="F70" s="54"/>
      <c r="G70" s="54"/>
      <c r="H70" s="54"/>
      <c r="I70" s="54"/>
      <c r="J70" s="54"/>
      <c r="K70" s="76"/>
    </row>
    <row r="71" spans="2:11" x14ac:dyDescent="0.2">
      <c r="B71" s="7">
        <v>62</v>
      </c>
      <c r="C71" s="20" t="s">
        <v>55</v>
      </c>
      <c r="D71" s="42">
        <f>SUM(D60:D69)</f>
        <v>57</v>
      </c>
      <c r="E71" s="20"/>
      <c r="F71" s="54"/>
      <c r="G71" s="54"/>
      <c r="H71" s="54"/>
      <c r="I71" s="54"/>
      <c r="J71" s="54"/>
      <c r="K71" s="76"/>
    </row>
    <row r="72" spans="2:11" x14ac:dyDescent="0.2">
      <c r="B72" s="7">
        <v>63</v>
      </c>
      <c r="C72" s="20"/>
      <c r="D72" s="42"/>
      <c r="E72" s="20"/>
      <c r="F72" s="20"/>
      <c r="G72" s="20"/>
      <c r="H72" s="20"/>
      <c r="I72" s="20"/>
      <c r="J72" s="20"/>
      <c r="K72" s="52"/>
    </row>
    <row r="73" spans="2:11" ht="15.75" x14ac:dyDescent="0.25">
      <c r="B73" s="7">
        <v>64</v>
      </c>
      <c r="C73" s="125" t="s">
        <v>56</v>
      </c>
      <c r="D73" s="126"/>
      <c r="E73" s="54"/>
      <c r="F73" s="23">
        <f>SUM(F60:F69)</f>
        <v>0</v>
      </c>
      <c r="G73" s="23">
        <f t="shared" ref="G73:J73" si="19">SUM(G60:G69)</f>
        <v>0</v>
      </c>
      <c r="H73" s="23">
        <f t="shared" si="19"/>
        <v>0</v>
      </c>
      <c r="I73" s="23">
        <f t="shared" si="19"/>
        <v>0</v>
      </c>
      <c r="J73" s="23">
        <f t="shared" si="19"/>
        <v>0</v>
      </c>
      <c r="K73" s="52">
        <f>SUM(F73:J73)</f>
        <v>0</v>
      </c>
    </row>
    <row r="74" spans="2:11" x14ac:dyDescent="0.2">
      <c r="B74" s="7">
        <v>65</v>
      </c>
      <c r="C74" s="55"/>
      <c r="D74" s="56"/>
      <c r="E74" s="56"/>
      <c r="F74" s="57"/>
      <c r="G74" s="57"/>
      <c r="H74" s="57"/>
      <c r="I74" s="57"/>
      <c r="J74" s="57"/>
      <c r="K74" s="58"/>
    </row>
    <row r="75" spans="2:11" ht="30" customHeight="1" thickBot="1" x14ac:dyDescent="0.25">
      <c r="B75" s="59">
        <v>66</v>
      </c>
      <c r="C75" s="129" t="s">
        <v>57</v>
      </c>
      <c r="D75" s="130"/>
      <c r="E75" s="131"/>
      <c r="F75" s="60">
        <f>SUM(F31,F57,F73)</f>
        <v>0</v>
      </c>
      <c r="G75" s="60">
        <f t="shared" ref="G75:J75" si="20">SUM(G31,G57,G73)</f>
        <v>0</v>
      </c>
      <c r="H75" s="60">
        <f t="shared" si="20"/>
        <v>0</v>
      </c>
      <c r="I75" s="60">
        <f t="shared" si="20"/>
        <v>0</v>
      </c>
      <c r="J75" s="60">
        <f t="shared" si="20"/>
        <v>0</v>
      </c>
      <c r="K75" s="61">
        <f>SUM(F75:J75)</f>
        <v>0</v>
      </c>
    </row>
    <row r="76" spans="2:11" ht="48" thickBot="1" x14ac:dyDescent="0.25">
      <c r="B76" s="127" t="s">
        <v>58</v>
      </c>
      <c r="C76" s="112"/>
      <c r="D76" s="112"/>
      <c r="E76" s="128"/>
      <c r="F76" s="28" t="s">
        <v>2</v>
      </c>
      <c r="G76" s="28" t="s">
        <v>3</v>
      </c>
      <c r="H76" s="28" t="s">
        <v>4</v>
      </c>
      <c r="I76" s="28" t="s">
        <v>5</v>
      </c>
      <c r="J76" s="28" t="s">
        <v>6</v>
      </c>
      <c r="K76" s="29" t="s">
        <v>7</v>
      </c>
    </row>
    <row r="77" spans="2:11" x14ac:dyDescent="0.2">
      <c r="B77" s="4">
        <v>67</v>
      </c>
      <c r="C77" s="38" t="s">
        <v>59</v>
      </c>
      <c r="D77" s="137">
        <v>0</v>
      </c>
      <c r="E77" s="137"/>
      <c r="F77" s="71"/>
      <c r="G77" s="71"/>
      <c r="H77" s="71"/>
      <c r="I77" s="71"/>
      <c r="J77" s="71"/>
      <c r="K77" s="62"/>
    </row>
    <row r="78" spans="2:11" ht="15.75" x14ac:dyDescent="0.2">
      <c r="B78" s="7">
        <v>68</v>
      </c>
      <c r="C78" s="138" t="s">
        <v>60</v>
      </c>
      <c r="D78" s="139"/>
      <c r="E78" s="140"/>
      <c r="F78" s="23">
        <f>ROUND(F75*$D$77,2)</f>
        <v>0</v>
      </c>
      <c r="G78" s="23">
        <f t="shared" ref="G78:J78" si="21">ROUND(G75*$D$77,2)</f>
        <v>0</v>
      </c>
      <c r="H78" s="23">
        <f t="shared" si="21"/>
        <v>0</v>
      </c>
      <c r="I78" s="23">
        <f t="shared" si="21"/>
        <v>0</v>
      </c>
      <c r="J78" s="23">
        <f t="shared" si="21"/>
        <v>0</v>
      </c>
      <c r="K78" s="52">
        <f>SUM(F78:J78)</f>
        <v>0</v>
      </c>
    </row>
    <row r="79" spans="2:11" ht="30" customHeight="1" thickBot="1" x14ac:dyDescent="0.25">
      <c r="B79" s="63">
        <v>69</v>
      </c>
      <c r="C79" s="141" t="s">
        <v>61</v>
      </c>
      <c r="D79" s="142"/>
      <c r="E79" s="143"/>
      <c r="F79" s="64">
        <f>F75+F78</f>
        <v>0</v>
      </c>
      <c r="G79" s="64">
        <f t="shared" ref="G79:J79" si="22">G75+G78</f>
        <v>0</v>
      </c>
      <c r="H79" s="64">
        <f t="shared" si="22"/>
        <v>0</v>
      </c>
      <c r="I79" s="64">
        <f t="shared" si="22"/>
        <v>0</v>
      </c>
      <c r="J79" s="64">
        <f t="shared" si="22"/>
        <v>0</v>
      </c>
      <c r="K79" s="65">
        <f>SUM(F79:J79)</f>
        <v>0</v>
      </c>
    </row>
    <row r="80" spans="2:11" ht="48" thickBot="1" x14ac:dyDescent="0.25">
      <c r="B80" s="127" t="s">
        <v>86</v>
      </c>
      <c r="C80" s="112"/>
      <c r="D80" s="112"/>
      <c r="E80" s="128"/>
      <c r="F80" s="28" t="s">
        <v>2</v>
      </c>
      <c r="G80" s="28" t="s">
        <v>3</v>
      </c>
      <c r="H80" s="28" t="s">
        <v>4</v>
      </c>
      <c r="I80" s="28" t="s">
        <v>5</v>
      </c>
      <c r="J80" s="28" t="s">
        <v>6</v>
      </c>
      <c r="K80" s="29" t="s">
        <v>7</v>
      </c>
    </row>
    <row r="81" spans="2:11" x14ac:dyDescent="0.2">
      <c r="B81" s="4">
        <v>70</v>
      </c>
      <c r="C81" s="32" t="s">
        <v>62</v>
      </c>
      <c r="D81" s="96"/>
      <c r="E81" s="97"/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49">
        <v>0</v>
      </c>
    </row>
    <row r="82" spans="2:11" x14ac:dyDescent="0.2">
      <c r="B82" s="7">
        <v>71</v>
      </c>
      <c r="C82" s="20" t="s">
        <v>63</v>
      </c>
      <c r="D82" s="132" t="s">
        <v>90</v>
      </c>
      <c r="E82" s="95"/>
      <c r="F82" s="66">
        <f>ROUND($E$82*F81,2)</f>
        <v>0</v>
      </c>
      <c r="G82" s="66">
        <f>ROUND($E$82*G81,2)</f>
        <v>0</v>
      </c>
      <c r="H82" s="66">
        <f>ROUND($E$82*H81,2)</f>
        <v>0</v>
      </c>
      <c r="I82" s="66">
        <f>ROUND($E$82*I81,2)</f>
        <v>0</v>
      </c>
      <c r="J82" s="66">
        <f>ROUND($E$82*J81,2)</f>
        <v>0</v>
      </c>
      <c r="K82" s="49">
        <v>0</v>
      </c>
    </row>
    <row r="83" spans="2:11" x14ac:dyDescent="0.2">
      <c r="B83" s="7">
        <v>72</v>
      </c>
      <c r="C83" s="20" t="s">
        <v>64</v>
      </c>
      <c r="D83" s="133"/>
      <c r="E83" s="95"/>
      <c r="F83" s="66">
        <f>ROUND($E$83*F81,2)</f>
        <v>0</v>
      </c>
      <c r="G83" s="66">
        <f>ROUND($E$83*G81,2)</f>
        <v>0</v>
      </c>
      <c r="H83" s="66">
        <f>ROUND($E$83*H81,2)</f>
        <v>0</v>
      </c>
      <c r="I83" s="66">
        <f>ROUND($E$83*I81,2)</f>
        <v>0</v>
      </c>
      <c r="J83" s="66">
        <f>ROUND($E$83*J81,2)</f>
        <v>0</v>
      </c>
      <c r="K83" s="49">
        <v>0</v>
      </c>
    </row>
    <row r="84" spans="2:11" x14ac:dyDescent="0.2">
      <c r="B84" s="7">
        <v>73</v>
      </c>
      <c r="C84" s="20" t="s">
        <v>65</v>
      </c>
      <c r="D84" s="134"/>
      <c r="E84" s="101"/>
      <c r="F84" s="66">
        <f>ROUND($E$84*F81,2)</f>
        <v>0</v>
      </c>
      <c r="G84" s="66">
        <f>ROUND($E$84*G81,2)</f>
        <v>0</v>
      </c>
      <c r="H84" s="66">
        <f>ROUND($E$84*H81,2)</f>
        <v>0</v>
      </c>
      <c r="I84" s="66">
        <f>ROUND($E$84*I81,2)</f>
        <v>0</v>
      </c>
      <c r="J84" s="66">
        <f>ROUND($E$84*J81,2)</f>
        <v>0</v>
      </c>
      <c r="K84" s="49">
        <v>0</v>
      </c>
    </row>
    <row r="85" spans="2:11" x14ac:dyDescent="0.2">
      <c r="B85" s="7">
        <v>74</v>
      </c>
      <c r="C85" s="20" t="s">
        <v>66</v>
      </c>
      <c r="D85" s="50"/>
      <c r="E85" s="98"/>
      <c r="F85" s="66">
        <f>SUM(F82:F84)</f>
        <v>0</v>
      </c>
      <c r="G85" s="66">
        <f t="shared" ref="G85:J85" si="23">SUM(G82:G84)</f>
        <v>0</v>
      </c>
      <c r="H85" s="66">
        <f t="shared" si="23"/>
        <v>0</v>
      </c>
      <c r="I85" s="66">
        <f t="shared" si="23"/>
        <v>0</v>
      </c>
      <c r="J85" s="66">
        <f t="shared" si="23"/>
        <v>0</v>
      </c>
      <c r="K85" s="49">
        <v>0</v>
      </c>
    </row>
    <row r="86" spans="2:11" x14ac:dyDescent="0.2">
      <c r="B86" s="7">
        <v>75</v>
      </c>
      <c r="C86" s="20" t="s">
        <v>67</v>
      </c>
      <c r="D86" s="50"/>
      <c r="E86" s="98"/>
      <c r="F86" s="66">
        <f>F81-F85</f>
        <v>0</v>
      </c>
      <c r="G86" s="66">
        <f t="shared" ref="G86:J86" si="24">G81-G85</f>
        <v>0</v>
      </c>
      <c r="H86" s="66">
        <f t="shared" si="24"/>
        <v>0</v>
      </c>
      <c r="I86" s="66">
        <f t="shared" si="24"/>
        <v>0</v>
      </c>
      <c r="J86" s="66">
        <f t="shared" si="24"/>
        <v>0</v>
      </c>
      <c r="K86" s="49">
        <v>0</v>
      </c>
    </row>
    <row r="87" spans="2:11" x14ac:dyDescent="0.2">
      <c r="B87" s="7">
        <v>76</v>
      </c>
      <c r="C87" s="20" t="s">
        <v>68</v>
      </c>
      <c r="D87" s="132" t="s">
        <v>90</v>
      </c>
      <c r="E87" s="95"/>
      <c r="F87" s="66">
        <f>ROUND($E$87*F81,2)</f>
        <v>0</v>
      </c>
      <c r="G87" s="66">
        <f>ROUND($E$87*G81,2)</f>
        <v>0</v>
      </c>
      <c r="H87" s="66">
        <f>ROUND($E$87*H81,2)</f>
        <v>0</v>
      </c>
      <c r="I87" s="66">
        <f>ROUND($E$87*I81,2)</f>
        <v>0</v>
      </c>
      <c r="J87" s="66">
        <f>ROUND($E$87*J81,2)</f>
        <v>0</v>
      </c>
      <c r="K87" s="49">
        <v>0</v>
      </c>
    </row>
    <row r="88" spans="2:11" x14ac:dyDescent="0.2">
      <c r="B88" s="7">
        <v>77</v>
      </c>
      <c r="C88" s="20" t="s">
        <v>69</v>
      </c>
      <c r="D88" s="134"/>
      <c r="E88" s="95"/>
      <c r="F88" s="66">
        <f>ROUND($E$88*F81,2)</f>
        <v>0</v>
      </c>
      <c r="G88" s="66">
        <f>ROUND($E$88*G81,2)</f>
        <v>0</v>
      </c>
      <c r="H88" s="66">
        <f>ROUND($E$88*H81,2)</f>
        <v>0</v>
      </c>
      <c r="I88" s="66">
        <f>ROUND($E$88*I81,2)</f>
        <v>0</v>
      </c>
      <c r="J88" s="66">
        <f>ROUND($E$88*J81,2)</f>
        <v>0</v>
      </c>
      <c r="K88" s="49">
        <v>0</v>
      </c>
    </row>
    <row r="89" spans="2:11" x14ac:dyDescent="0.2">
      <c r="B89" s="7">
        <v>78</v>
      </c>
      <c r="C89" s="20" t="s">
        <v>70</v>
      </c>
      <c r="D89" s="50"/>
      <c r="E89" s="98"/>
      <c r="F89" s="66">
        <f>F86-F87-F88</f>
        <v>0</v>
      </c>
      <c r="G89" s="66">
        <f t="shared" ref="G89:J89" si="25">G86-G87-G88</f>
        <v>0</v>
      </c>
      <c r="H89" s="66">
        <f t="shared" si="25"/>
        <v>0</v>
      </c>
      <c r="I89" s="66">
        <f t="shared" si="25"/>
        <v>0</v>
      </c>
      <c r="J89" s="66">
        <f t="shared" si="25"/>
        <v>0</v>
      </c>
      <c r="K89" s="49">
        <v>0</v>
      </c>
    </row>
    <row r="90" spans="2:11" x14ac:dyDescent="0.2">
      <c r="B90" s="7">
        <v>79</v>
      </c>
      <c r="C90" s="20" t="s">
        <v>71</v>
      </c>
      <c r="D90" s="50"/>
      <c r="E90" s="98"/>
      <c r="F90" s="66">
        <f>F86-F75</f>
        <v>0</v>
      </c>
      <c r="G90" s="66">
        <f t="shared" ref="G90:J90" si="26">G86-G75</f>
        <v>0</v>
      </c>
      <c r="H90" s="66">
        <f t="shared" si="26"/>
        <v>0</v>
      </c>
      <c r="I90" s="66">
        <f t="shared" si="26"/>
        <v>0</v>
      </c>
      <c r="J90" s="66">
        <f t="shared" si="26"/>
        <v>0</v>
      </c>
      <c r="K90" s="49">
        <v>0</v>
      </c>
    </row>
    <row r="91" spans="2:11" ht="15.75" thickBot="1" x14ac:dyDescent="0.25">
      <c r="B91" s="7">
        <v>80</v>
      </c>
      <c r="C91" s="25" t="s">
        <v>72</v>
      </c>
      <c r="D91" s="99"/>
      <c r="E91" s="100"/>
      <c r="F91" s="67"/>
      <c r="G91" s="67"/>
      <c r="H91" s="67"/>
      <c r="I91" s="67"/>
      <c r="J91" s="67"/>
      <c r="K91" s="68"/>
    </row>
    <row r="93" spans="2:11" x14ac:dyDescent="0.2">
      <c r="B93" s="135" t="s">
        <v>87</v>
      </c>
      <c r="C93" s="136"/>
      <c r="D93" s="136"/>
      <c r="E93" s="136"/>
      <c r="F93" s="136"/>
      <c r="G93" s="136"/>
    </row>
    <row r="94" spans="2:11" x14ac:dyDescent="0.2">
      <c r="B94" s="136"/>
      <c r="C94" s="136"/>
      <c r="D94" s="136"/>
      <c r="E94" s="136"/>
      <c r="F94" s="136"/>
      <c r="G94" s="136"/>
    </row>
    <row r="95" spans="2:11" x14ac:dyDescent="0.2">
      <c r="B95" s="94" t="s">
        <v>88</v>
      </c>
    </row>
    <row r="96" spans="2:11" x14ac:dyDescent="0.2">
      <c r="B96" s="94" t="s">
        <v>89</v>
      </c>
    </row>
    <row r="97" spans="2:2" x14ac:dyDescent="0.2">
      <c r="B97" s="94" t="s">
        <v>91</v>
      </c>
    </row>
    <row r="98" spans="2:2" x14ac:dyDescent="0.2">
      <c r="B98" s="94" t="s">
        <v>92</v>
      </c>
    </row>
    <row r="99" spans="2:2" x14ac:dyDescent="0.2">
      <c r="B99" s="94" t="s">
        <v>101</v>
      </c>
    </row>
  </sheetData>
  <mergeCells count="46">
    <mergeCell ref="D82:D84"/>
    <mergeCell ref="B93:G94"/>
    <mergeCell ref="B76:E76"/>
    <mergeCell ref="D77:E77"/>
    <mergeCell ref="C78:E78"/>
    <mergeCell ref="C79:E79"/>
    <mergeCell ref="B80:E80"/>
    <mergeCell ref="D87:D88"/>
    <mergeCell ref="B33:C33"/>
    <mergeCell ref="C57:D57"/>
    <mergeCell ref="B59:C59"/>
    <mergeCell ref="C73:D73"/>
    <mergeCell ref="C75:E75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B1:K1"/>
    <mergeCell ref="B3:D3"/>
    <mergeCell ref="E3:E4"/>
    <mergeCell ref="K3:K4"/>
    <mergeCell ref="C4:D4"/>
    <mergeCell ref="C5:D5"/>
    <mergeCell ref="C36:D36"/>
    <mergeCell ref="C39:D39"/>
    <mergeCell ref="C42:D42"/>
    <mergeCell ref="C20:D20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6:D16"/>
    <mergeCell ref="C18:D1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ignoredErrors>
    <ignoredError sqref="D60:D69" formulaRange="1"/>
    <ignoredError sqref="F21:H21 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88A1-7688-46AC-B11D-8953ACE14025}">
  <dimension ref="B1:G67"/>
  <sheetViews>
    <sheetView tabSelected="1" topLeftCell="A30" workbookViewId="0">
      <selection activeCell="B56" sqref="B56:G57"/>
    </sheetView>
  </sheetViews>
  <sheetFormatPr defaultRowHeight="15" x14ac:dyDescent="0.2"/>
  <cols>
    <col min="3" max="3" width="75.5546875" customWidth="1"/>
    <col min="4" max="5" width="12.21875" customWidth="1"/>
    <col min="6" max="7" width="15.5546875" customWidth="1"/>
  </cols>
  <sheetData>
    <row r="1" spans="2:7" ht="45" customHeight="1" thickBot="1" x14ac:dyDescent="0.25">
      <c r="B1" s="111" t="s">
        <v>103</v>
      </c>
      <c r="C1" s="112"/>
      <c r="D1" s="112"/>
      <c r="E1" s="112"/>
      <c r="F1" s="112"/>
      <c r="G1" s="113"/>
    </row>
    <row r="2" spans="2:7" ht="6.75" customHeight="1" thickBot="1" x14ac:dyDescent="0.25"/>
    <row r="3" spans="2:7" ht="51.75" customHeight="1" x14ac:dyDescent="0.2">
      <c r="B3" s="114" t="s">
        <v>0</v>
      </c>
      <c r="C3" s="115"/>
      <c r="D3" s="116"/>
      <c r="E3" s="117" t="s">
        <v>1</v>
      </c>
      <c r="F3" s="1" t="s">
        <v>2</v>
      </c>
      <c r="G3" s="119" t="s">
        <v>7</v>
      </c>
    </row>
    <row r="4" spans="2:7" ht="19.5" customHeight="1" thickBot="1" x14ac:dyDescent="0.25">
      <c r="B4" s="2" t="s">
        <v>8</v>
      </c>
      <c r="C4" s="121" t="s">
        <v>9</v>
      </c>
      <c r="D4" s="122"/>
      <c r="E4" s="118"/>
      <c r="F4" s="3" t="s">
        <v>10</v>
      </c>
      <c r="G4" s="120"/>
    </row>
    <row r="5" spans="2:7" x14ac:dyDescent="0.2">
      <c r="B5" s="4">
        <v>1</v>
      </c>
      <c r="C5" s="103" t="s">
        <v>73</v>
      </c>
      <c r="D5" s="104"/>
      <c r="E5" s="75">
        <v>0</v>
      </c>
      <c r="F5" s="5">
        <v>7</v>
      </c>
      <c r="G5" s="6">
        <f>SUM(F5:F5)*E5</f>
        <v>0</v>
      </c>
    </row>
    <row r="6" spans="2:7" x14ac:dyDescent="0.2">
      <c r="B6" s="7">
        <v>2</v>
      </c>
      <c r="C6" s="103"/>
      <c r="D6" s="104"/>
      <c r="E6" s="72"/>
      <c r="F6" s="11"/>
      <c r="G6" s="85"/>
    </row>
    <row r="7" spans="2:7" x14ac:dyDescent="0.2">
      <c r="B7" s="7">
        <v>3</v>
      </c>
      <c r="C7" s="103" t="s">
        <v>74</v>
      </c>
      <c r="D7" s="104"/>
      <c r="E7" s="72"/>
      <c r="F7" s="11"/>
      <c r="G7" s="85"/>
    </row>
    <row r="8" spans="2:7" x14ac:dyDescent="0.2">
      <c r="B8" s="7">
        <v>4</v>
      </c>
      <c r="C8" s="144" t="s">
        <v>75</v>
      </c>
      <c r="D8" s="145"/>
      <c r="E8" s="69">
        <v>0</v>
      </c>
      <c r="F8" s="10">
        <v>1</v>
      </c>
      <c r="G8" s="12">
        <f>SUM(F8:F8)*E8</f>
        <v>0</v>
      </c>
    </row>
    <row r="9" spans="2:7" x14ac:dyDescent="0.2">
      <c r="B9" s="7">
        <v>5</v>
      </c>
      <c r="C9" s="107" t="s">
        <v>76</v>
      </c>
      <c r="D9" s="108"/>
      <c r="E9" s="69">
        <v>0</v>
      </c>
      <c r="F9" s="10">
        <v>1</v>
      </c>
      <c r="G9" s="12">
        <f>SUM(F9:F9)*E9</f>
        <v>0</v>
      </c>
    </row>
    <row r="10" spans="2:7" ht="15.75" x14ac:dyDescent="0.25">
      <c r="B10" s="7">
        <v>6</v>
      </c>
      <c r="C10" s="109" t="s">
        <v>100</v>
      </c>
      <c r="D10" s="110"/>
      <c r="E10" s="72"/>
      <c r="F10" s="11"/>
      <c r="G10" s="85"/>
    </row>
    <row r="11" spans="2:7" x14ac:dyDescent="0.2">
      <c r="B11" s="7">
        <v>7</v>
      </c>
      <c r="C11" s="107"/>
      <c r="D11" s="108"/>
      <c r="E11" s="72"/>
      <c r="F11" s="11"/>
      <c r="G11" s="85"/>
    </row>
    <row r="12" spans="2:7" ht="15.75" x14ac:dyDescent="0.25">
      <c r="B12" s="7">
        <v>8</v>
      </c>
      <c r="C12" s="125" t="s">
        <v>32</v>
      </c>
      <c r="D12" s="126"/>
      <c r="E12" s="17" t="s">
        <v>77</v>
      </c>
      <c r="F12" s="19">
        <v>0</v>
      </c>
      <c r="G12" s="19">
        <f>SUM(G5,G8:G9)</f>
        <v>0</v>
      </c>
    </row>
    <row r="13" spans="2:7" x14ac:dyDescent="0.2">
      <c r="B13" s="7">
        <v>9</v>
      </c>
      <c r="C13" s="107"/>
      <c r="D13" s="108"/>
      <c r="E13" s="72"/>
      <c r="F13" s="54"/>
      <c r="G13" s="85"/>
    </row>
    <row r="14" spans="2:7" ht="15.75" x14ac:dyDescent="0.25">
      <c r="B14" s="7">
        <v>10</v>
      </c>
      <c r="C14" s="125" t="s">
        <v>34</v>
      </c>
      <c r="D14" s="126"/>
      <c r="E14" s="22"/>
      <c r="F14" s="19">
        <v>0</v>
      </c>
      <c r="G14" s="19">
        <f>ROUND(G12*E14,2)</f>
        <v>0</v>
      </c>
    </row>
    <row r="15" spans="2:7" x14ac:dyDescent="0.2">
      <c r="B15" s="7">
        <v>11</v>
      </c>
      <c r="C15" s="107"/>
      <c r="D15" s="108"/>
      <c r="E15" s="72"/>
      <c r="F15" s="54"/>
      <c r="G15" s="85"/>
    </row>
    <row r="16" spans="2:7" ht="15.75" x14ac:dyDescent="0.25">
      <c r="B16" s="7">
        <v>12</v>
      </c>
      <c r="C16" s="125" t="s">
        <v>35</v>
      </c>
      <c r="D16" s="126"/>
      <c r="E16" s="17"/>
      <c r="F16" s="19">
        <f>SUM(F12,F14)</f>
        <v>0</v>
      </c>
      <c r="G16" s="19">
        <f>SUM(G12,G14)</f>
        <v>0</v>
      </c>
    </row>
    <row r="17" spans="2:7" ht="16.5" thickBot="1" x14ac:dyDescent="0.3">
      <c r="B17" s="7">
        <v>13</v>
      </c>
      <c r="C17" s="123"/>
      <c r="D17" s="124"/>
      <c r="E17" s="73"/>
      <c r="F17" s="74"/>
      <c r="G17" s="86"/>
    </row>
    <row r="18" spans="2:7" ht="48" thickBot="1" x14ac:dyDescent="0.25">
      <c r="B18" s="111" t="s">
        <v>98</v>
      </c>
      <c r="C18" s="128"/>
      <c r="D18" s="27" t="s">
        <v>37</v>
      </c>
      <c r="E18" s="28" t="s">
        <v>38</v>
      </c>
      <c r="F18" s="28" t="s">
        <v>2</v>
      </c>
      <c r="G18" s="29" t="s">
        <v>7</v>
      </c>
    </row>
    <row r="19" spans="2:7" ht="15" customHeight="1" x14ac:dyDescent="0.2">
      <c r="B19" s="102">
        <v>14</v>
      </c>
      <c r="C19" s="30" t="s">
        <v>95</v>
      </c>
      <c r="D19" s="5"/>
      <c r="E19" s="66">
        <f>0*D19</f>
        <v>0</v>
      </c>
      <c r="F19" s="87"/>
      <c r="G19" s="88"/>
    </row>
    <row r="20" spans="2:7" x14ac:dyDescent="0.2">
      <c r="B20" s="7">
        <v>15</v>
      </c>
      <c r="C20" s="20" t="s">
        <v>39</v>
      </c>
      <c r="D20" s="34"/>
      <c r="E20" s="23">
        <f>ROUND(D20*E5*2,2)</f>
        <v>0</v>
      </c>
      <c r="F20" s="89"/>
      <c r="G20" s="76"/>
    </row>
    <row r="21" spans="2:7" x14ac:dyDescent="0.2">
      <c r="B21" s="4">
        <v>16</v>
      </c>
      <c r="C21" s="38" t="s">
        <v>40</v>
      </c>
      <c r="D21" s="20"/>
      <c r="E21" s="23">
        <f>E19+E20</f>
        <v>0</v>
      </c>
      <c r="F21" s="51">
        <v>0</v>
      </c>
      <c r="G21" s="52">
        <f>F21</f>
        <v>0</v>
      </c>
    </row>
    <row r="22" spans="2:7" x14ac:dyDescent="0.2">
      <c r="B22" s="7">
        <v>17</v>
      </c>
      <c r="C22" s="39" t="s">
        <v>96</v>
      </c>
      <c r="D22" s="40"/>
      <c r="E22" s="23">
        <f>0*D22</f>
        <v>0</v>
      </c>
      <c r="F22" s="89"/>
      <c r="G22" s="76"/>
    </row>
    <row r="23" spans="2:7" x14ac:dyDescent="0.2">
      <c r="B23" s="4">
        <v>18</v>
      </c>
      <c r="C23" s="20" t="s">
        <v>39</v>
      </c>
      <c r="D23" s="34"/>
      <c r="E23" s="23">
        <f>E22*D23</f>
        <v>0</v>
      </c>
      <c r="F23" s="89"/>
      <c r="G23" s="76"/>
    </row>
    <row r="24" spans="2:7" x14ac:dyDescent="0.2">
      <c r="B24" s="7">
        <v>19</v>
      </c>
      <c r="C24" s="38" t="s">
        <v>40</v>
      </c>
      <c r="D24" s="20"/>
      <c r="E24" s="23">
        <f>E22+E23</f>
        <v>0</v>
      </c>
      <c r="F24" s="23">
        <v>0</v>
      </c>
      <c r="G24" s="52">
        <f>F24</f>
        <v>0</v>
      </c>
    </row>
    <row r="25" spans="2:7" x14ac:dyDescent="0.2">
      <c r="B25" s="4">
        <v>20</v>
      </c>
      <c r="C25" s="39" t="s">
        <v>97</v>
      </c>
      <c r="D25" s="42"/>
      <c r="E25" s="23">
        <f>0*D25</f>
        <v>0</v>
      </c>
      <c r="F25" s="89"/>
      <c r="G25" s="76"/>
    </row>
    <row r="26" spans="2:7" x14ac:dyDescent="0.2">
      <c r="B26" s="7">
        <v>21</v>
      </c>
      <c r="C26" s="20" t="s">
        <v>39</v>
      </c>
      <c r="D26" s="34"/>
      <c r="E26" s="23">
        <f>E25*D26</f>
        <v>0</v>
      </c>
      <c r="F26" s="89"/>
      <c r="G26" s="76"/>
    </row>
    <row r="27" spans="2:7" x14ac:dyDescent="0.2">
      <c r="B27" s="4">
        <v>22</v>
      </c>
      <c r="C27" s="38" t="s">
        <v>40</v>
      </c>
      <c r="D27" s="20"/>
      <c r="E27" s="23">
        <f>E25+E26</f>
        <v>0</v>
      </c>
      <c r="F27" s="51">
        <v>0</v>
      </c>
      <c r="G27" s="52">
        <f>F27</f>
        <v>0</v>
      </c>
    </row>
    <row r="28" spans="2:7" x14ac:dyDescent="0.2">
      <c r="B28" s="7">
        <v>23</v>
      </c>
      <c r="C28" s="39"/>
      <c r="D28" s="20"/>
      <c r="E28" s="23"/>
      <c r="F28" s="89"/>
      <c r="G28" s="76"/>
    </row>
    <row r="29" spans="2:7" x14ac:dyDescent="0.2">
      <c r="B29" s="4">
        <v>24</v>
      </c>
      <c r="C29" s="39" t="s">
        <v>41</v>
      </c>
      <c r="D29" s="20"/>
      <c r="E29" s="23"/>
      <c r="F29" s="23">
        <v>0</v>
      </c>
      <c r="G29" s="52">
        <f>F29</f>
        <v>0</v>
      </c>
    </row>
    <row r="30" spans="2:7" x14ac:dyDescent="0.2">
      <c r="B30" s="7">
        <v>25</v>
      </c>
      <c r="C30" s="39" t="s">
        <v>81</v>
      </c>
      <c r="D30" s="20"/>
      <c r="E30" s="23"/>
      <c r="F30" s="23">
        <v>0</v>
      </c>
      <c r="G30" s="52">
        <f t="shared" ref="G30:G34" si="0">F30</f>
        <v>0</v>
      </c>
    </row>
    <row r="31" spans="2:7" x14ac:dyDescent="0.2">
      <c r="B31" s="4">
        <v>26</v>
      </c>
      <c r="C31" s="39" t="s">
        <v>82</v>
      </c>
      <c r="D31" s="20"/>
      <c r="E31" s="23"/>
      <c r="F31" s="23">
        <v>0</v>
      </c>
      <c r="G31" s="52">
        <f t="shared" si="0"/>
        <v>0</v>
      </c>
    </row>
    <row r="32" spans="2:7" x14ac:dyDescent="0.2">
      <c r="B32" s="7">
        <v>27</v>
      </c>
      <c r="C32" s="39" t="s">
        <v>44</v>
      </c>
      <c r="D32" s="20"/>
      <c r="E32" s="23"/>
      <c r="F32" s="23">
        <v>0</v>
      </c>
      <c r="G32" s="52">
        <f t="shared" si="0"/>
        <v>0</v>
      </c>
    </row>
    <row r="33" spans="2:7" x14ac:dyDescent="0.2">
      <c r="B33" s="4">
        <v>28</v>
      </c>
      <c r="C33" s="39" t="s">
        <v>45</v>
      </c>
      <c r="D33" s="20"/>
      <c r="E33" s="23"/>
      <c r="F33" s="23">
        <v>0</v>
      </c>
      <c r="G33" s="52">
        <f t="shared" si="0"/>
        <v>0</v>
      </c>
    </row>
    <row r="34" spans="2:7" x14ac:dyDescent="0.2">
      <c r="B34" s="7">
        <v>29</v>
      </c>
      <c r="C34" s="39" t="s">
        <v>83</v>
      </c>
      <c r="D34" s="20"/>
      <c r="E34" s="23"/>
      <c r="F34" s="23">
        <v>0</v>
      </c>
      <c r="G34" s="52">
        <f t="shared" si="0"/>
        <v>0</v>
      </c>
    </row>
    <row r="35" spans="2:7" x14ac:dyDescent="0.2">
      <c r="B35" s="4">
        <v>30</v>
      </c>
      <c r="C35" s="39"/>
      <c r="D35" s="20"/>
      <c r="E35" s="23"/>
      <c r="F35" s="89"/>
      <c r="G35" s="76"/>
    </row>
    <row r="36" spans="2:7" ht="15.75" x14ac:dyDescent="0.25">
      <c r="B36" s="7">
        <v>31</v>
      </c>
      <c r="C36" s="125" t="s">
        <v>85</v>
      </c>
      <c r="D36" s="126"/>
      <c r="E36" s="89"/>
      <c r="F36" s="23">
        <f>SUM(F21,F24,F27,F29:F34)</f>
        <v>0</v>
      </c>
      <c r="G36" s="52">
        <f>SUM(G21,G24,G27,G29:G34)</f>
        <v>0</v>
      </c>
    </row>
    <row r="37" spans="2:7" ht="15.75" thickBot="1" x14ac:dyDescent="0.25">
      <c r="B37" s="77">
        <v>32</v>
      </c>
      <c r="C37" s="55"/>
      <c r="D37" s="55"/>
      <c r="E37" s="56"/>
      <c r="F37" s="90"/>
      <c r="G37" s="91"/>
    </row>
    <row r="38" spans="2:7" ht="30" customHeight="1" thickBot="1" x14ac:dyDescent="0.25">
      <c r="B38" s="78">
        <v>33</v>
      </c>
      <c r="C38" s="147" t="s">
        <v>84</v>
      </c>
      <c r="D38" s="112"/>
      <c r="E38" s="128"/>
      <c r="F38" s="79">
        <f>F16+F36</f>
        <v>0</v>
      </c>
      <c r="G38" s="80">
        <f>SUM(F38:F38)</f>
        <v>0</v>
      </c>
    </row>
    <row r="39" spans="2:7" ht="32.25" thickBot="1" x14ac:dyDescent="0.25">
      <c r="B39" s="127" t="s">
        <v>58</v>
      </c>
      <c r="C39" s="112"/>
      <c r="D39" s="112"/>
      <c r="E39" s="128"/>
      <c r="F39" s="28" t="s">
        <v>2</v>
      </c>
      <c r="G39" s="29" t="s">
        <v>7</v>
      </c>
    </row>
    <row r="40" spans="2:7" x14ac:dyDescent="0.2">
      <c r="B40" s="4">
        <v>34</v>
      </c>
      <c r="C40" s="38" t="s">
        <v>59</v>
      </c>
      <c r="D40" s="137"/>
      <c r="E40" s="137"/>
      <c r="F40" s="32"/>
      <c r="G40" s="62"/>
    </row>
    <row r="41" spans="2:7" ht="15.75" x14ac:dyDescent="0.2">
      <c r="B41" s="7">
        <v>35</v>
      </c>
      <c r="C41" s="138" t="s">
        <v>60</v>
      </c>
      <c r="D41" s="139"/>
      <c r="E41" s="140"/>
      <c r="F41" s="23">
        <f>ROUND(F38*$D$40,2)</f>
        <v>0</v>
      </c>
      <c r="G41" s="52">
        <f>SUM(F41:F41)</f>
        <v>0</v>
      </c>
    </row>
    <row r="42" spans="2:7" ht="30" customHeight="1" thickBot="1" x14ac:dyDescent="0.25">
      <c r="B42" s="63">
        <v>36</v>
      </c>
      <c r="C42" s="141" t="s">
        <v>61</v>
      </c>
      <c r="D42" s="142"/>
      <c r="E42" s="143"/>
      <c r="F42" s="64">
        <f>F38+F41</f>
        <v>0</v>
      </c>
      <c r="G42" s="65">
        <f>SUM(F42:F42)</f>
        <v>0</v>
      </c>
    </row>
    <row r="43" spans="2:7" ht="32.25" thickBot="1" x14ac:dyDescent="0.25">
      <c r="B43" s="127" t="s">
        <v>86</v>
      </c>
      <c r="C43" s="112"/>
      <c r="D43" s="112"/>
      <c r="E43" s="128"/>
      <c r="F43" s="28" t="s">
        <v>2</v>
      </c>
      <c r="G43" s="29" t="s">
        <v>7</v>
      </c>
    </row>
    <row r="44" spans="2:7" x14ac:dyDescent="0.2">
      <c r="B44" s="81">
        <v>37</v>
      </c>
      <c r="C44" s="82" t="s">
        <v>62</v>
      </c>
      <c r="D44" s="96"/>
      <c r="E44" s="97"/>
      <c r="F44" s="83">
        <v>0</v>
      </c>
      <c r="G44" s="84">
        <f>F44</f>
        <v>0</v>
      </c>
    </row>
    <row r="45" spans="2:7" ht="15" customHeight="1" x14ac:dyDescent="0.2">
      <c r="B45" s="7">
        <v>38</v>
      </c>
      <c r="C45" s="20" t="s">
        <v>63</v>
      </c>
      <c r="D45" s="132" t="s">
        <v>90</v>
      </c>
      <c r="E45" s="95"/>
      <c r="F45" s="66">
        <f>ROUND(E45*F44,2)</f>
        <v>0</v>
      </c>
      <c r="G45" s="49">
        <f t="shared" ref="G45:G53" si="1">F45</f>
        <v>0</v>
      </c>
    </row>
    <row r="46" spans="2:7" x14ac:dyDescent="0.2">
      <c r="B46" s="7">
        <v>39</v>
      </c>
      <c r="C46" s="20" t="s">
        <v>64</v>
      </c>
      <c r="D46" s="133"/>
      <c r="E46" s="95"/>
      <c r="F46" s="66">
        <f>ROUND(E46*F44,2)</f>
        <v>0</v>
      </c>
      <c r="G46" s="49">
        <f t="shared" si="1"/>
        <v>0</v>
      </c>
    </row>
    <row r="47" spans="2:7" x14ac:dyDescent="0.2">
      <c r="B47" s="7">
        <v>40</v>
      </c>
      <c r="C47" s="20" t="s">
        <v>65</v>
      </c>
      <c r="D47" s="134"/>
      <c r="E47" s="101"/>
      <c r="F47" s="66">
        <f>ROUND(E47*F44,2)</f>
        <v>0</v>
      </c>
      <c r="G47" s="49">
        <f t="shared" si="1"/>
        <v>0</v>
      </c>
    </row>
    <row r="48" spans="2:7" x14ac:dyDescent="0.2">
      <c r="B48" s="7">
        <v>41</v>
      </c>
      <c r="C48" s="20" t="s">
        <v>66</v>
      </c>
      <c r="D48" s="50"/>
      <c r="E48" s="98"/>
      <c r="F48" s="66">
        <f>SUM(F45:F47)</f>
        <v>0</v>
      </c>
      <c r="G48" s="49">
        <f t="shared" si="1"/>
        <v>0</v>
      </c>
    </row>
    <row r="49" spans="2:7" x14ac:dyDescent="0.2">
      <c r="B49" s="7">
        <v>42</v>
      </c>
      <c r="C49" s="20" t="s">
        <v>67</v>
      </c>
      <c r="D49" s="50"/>
      <c r="E49" s="98"/>
      <c r="F49" s="66">
        <f>F44-F48</f>
        <v>0</v>
      </c>
      <c r="G49" s="49">
        <f t="shared" si="1"/>
        <v>0</v>
      </c>
    </row>
    <row r="50" spans="2:7" x14ac:dyDescent="0.2">
      <c r="B50" s="7">
        <v>43</v>
      </c>
      <c r="C50" s="20" t="s">
        <v>68</v>
      </c>
      <c r="D50" s="132" t="s">
        <v>90</v>
      </c>
      <c r="E50" s="95"/>
      <c r="F50" s="66">
        <f>ROUND(E50*F44,2)</f>
        <v>0</v>
      </c>
      <c r="G50" s="49">
        <f t="shared" si="1"/>
        <v>0</v>
      </c>
    </row>
    <row r="51" spans="2:7" x14ac:dyDescent="0.2">
      <c r="B51" s="7">
        <v>44</v>
      </c>
      <c r="C51" s="20" t="s">
        <v>69</v>
      </c>
      <c r="D51" s="133"/>
      <c r="E51" s="95"/>
      <c r="F51" s="66">
        <f>ROUND(E51*F44,2)</f>
        <v>0</v>
      </c>
      <c r="G51" s="49">
        <f t="shared" si="1"/>
        <v>0</v>
      </c>
    </row>
    <row r="52" spans="2:7" x14ac:dyDescent="0.2">
      <c r="B52" s="7">
        <v>45</v>
      </c>
      <c r="C52" s="20" t="s">
        <v>70</v>
      </c>
      <c r="D52" s="134"/>
      <c r="E52" s="98"/>
      <c r="F52" s="66">
        <f>F49-F50-F51</f>
        <v>0</v>
      </c>
      <c r="G52" s="49">
        <f t="shared" si="1"/>
        <v>0</v>
      </c>
    </row>
    <row r="53" spans="2:7" ht="15.75" x14ac:dyDescent="0.25">
      <c r="B53" s="7">
        <v>46</v>
      </c>
      <c r="C53" s="20" t="s">
        <v>105</v>
      </c>
      <c r="D53" s="50"/>
      <c r="E53" s="98"/>
      <c r="F53" s="66">
        <f>F52-F38</f>
        <v>0</v>
      </c>
      <c r="G53" s="49">
        <f t="shared" si="1"/>
        <v>0</v>
      </c>
    </row>
    <row r="54" spans="2:7" ht="15.75" thickBot="1" x14ac:dyDescent="0.25">
      <c r="B54" s="24">
        <v>47</v>
      </c>
      <c r="C54" s="25" t="s">
        <v>72</v>
      </c>
      <c r="D54" s="99"/>
      <c r="E54" s="100"/>
      <c r="F54" s="92"/>
      <c r="G54" s="93"/>
    </row>
    <row r="56" spans="2:7" ht="15" customHeight="1" x14ac:dyDescent="0.2">
      <c r="B56" s="135" t="s">
        <v>87</v>
      </c>
      <c r="C56" s="136"/>
      <c r="D56" s="136"/>
      <c r="E56" s="136"/>
      <c r="F56" s="136"/>
      <c r="G56" s="136"/>
    </row>
    <row r="57" spans="2:7" x14ac:dyDescent="0.2">
      <c r="B57" s="136"/>
      <c r="C57" s="136"/>
      <c r="D57" s="136"/>
      <c r="E57" s="136"/>
      <c r="F57" s="136"/>
      <c r="G57" s="136"/>
    </row>
    <row r="58" spans="2:7" x14ac:dyDescent="0.2">
      <c r="B58" s="146" t="s">
        <v>88</v>
      </c>
      <c r="C58" s="146"/>
      <c r="D58" s="146"/>
      <c r="E58" s="146"/>
      <c r="F58" s="146"/>
      <c r="G58" s="146"/>
    </row>
    <row r="59" spans="2:7" x14ac:dyDescent="0.2">
      <c r="B59" s="146"/>
      <c r="C59" s="146"/>
      <c r="D59" s="146"/>
      <c r="E59" s="146"/>
      <c r="F59" s="146"/>
      <c r="G59" s="146"/>
    </row>
    <row r="60" spans="2:7" x14ac:dyDescent="0.2">
      <c r="B60" s="148" t="s">
        <v>93</v>
      </c>
      <c r="C60" s="148"/>
      <c r="D60" s="148"/>
      <c r="E60" s="148"/>
      <c r="F60" s="148"/>
      <c r="G60" s="148"/>
    </row>
    <row r="61" spans="2:7" x14ac:dyDescent="0.2">
      <c r="B61" s="148"/>
      <c r="C61" s="148"/>
      <c r="D61" s="148"/>
      <c r="E61" s="148"/>
      <c r="F61" s="148"/>
      <c r="G61" s="148"/>
    </row>
    <row r="62" spans="2:7" x14ac:dyDescent="0.2">
      <c r="B62" s="146" t="s">
        <v>94</v>
      </c>
      <c r="C62" s="146"/>
      <c r="D62" s="146"/>
      <c r="E62" s="146"/>
      <c r="F62" s="146"/>
      <c r="G62" s="146"/>
    </row>
    <row r="63" spans="2:7" x14ac:dyDescent="0.2">
      <c r="B63" s="146"/>
      <c r="C63" s="146"/>
      <c r="D63" s="146"/>
      <c r="E63" s="146"/>
      <c r="F63" s="146"/>
      <c r="G63" s="146"/>
    </row>
    <row r="64" spans="2:7" x14ac:dyDescent="0.2">
      <c r="B64" s="94" t="s">
        <v>92</v>
      </c>
    </row>
    <row r="65" spans="2:7" x14ac:dyDescent="0.2">
      <c r="B65" s="146" t="s">
        <v>104</v>
      </c>
      <c r="C65" s="146"/>
      <c r="D65" s="146"/>
      <c r="E65" s="146"/>
      <c r="F65" s="146"/>
      <c r="G65" s="146"/>
    </row>
    <row r="66" spans="2:7" x14ac:dyDescent="0.2">
      <c r="B66" s="146"/>
      <c r="C66" s="146"/>
      <c r="D66" s="146"/>
      <c r="E66" s="146"/>
      <c r="F66" s="146"/>
      <c r="G66" s="146"/>
    </row>
    <row r="67" spans="2:7" x14ac:dyDescent="0.2">
      <c r="B67" s="94" t="s">
        <v>101</v>
      </c>
    </row>
  </sheetData>
  <mergeCells count="33">
    <mergeCell ref="C41:E41"/>
    <mergeCell ref="C42:E42"/>
    <mergeCell ref="B43:E43"/>
    <mergeCell ref="B65:G66"/>
    <mergeCell ref="B18:C18"/>
    <mergeCell ref="C36:D36"/>
    <mergeCell ref="C38:E38"/>
    <mergeCell ref="B39:E39"/>
    <mergeCell ref="D40:E40"/>
    <mergeCell ref="B58:G59"/>
    <mergeCell ref="B60:G61"/>
    <mergeCell ref="B62:G63"/>
    <mergeCell ref="D45:D47"/>
    <mergeCell ref="D50:D52"/>
    <mergeCell ref="B56:G57"/>
    <mergeCell ref="C17:D17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5:D5"/>
    <mergeCell ref="B1:G1"/>
    <mergeCell ref="B3:D3"/>
    <mergeCell ref="E3:E4"/>
    <mergeCell ref="G3:G4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Composição Vigilância</vt:lpstr>
      <vt:lpstr>Composição Recepção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Manoel Simoes De Almeida Prado</dc:creator>
  <cp:lastModifiedBy>Eng. Vicente Prado</cp:lastModifiedBy>
  <dcterms:created xsi:type="dcterms:W3CDTF">2025-07-28T15:05:19Z</dcterms:created>
  <dcterms:modified xsi:type="dcterms:W3CDTF">2025-10-08T11:42:59Z</dcterms:modified>
</cp:coreProperties>
</file>