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7 - DESPESAS MEIO - 8.666\CONVITE 2020\CONVITE 019 - RETIRADA CABINE PRIMÁRIA 01\PUBLICAÇÃO\"/>
    </mc:Choice>
  </mc:AlternateContent>
  <xr:revisionPtr revIDLastSave="0" documentId="8_{BAFF48E7-630A-4A59-921C-E2EB7DCD64F4}" xr6:coauthVersionLast="46" xr6:coauthVersionMax="46" xr10:uidLastSave="{00000000-0000-0000-0000-000000000000}"/>
  <bookViews>
    <workbookView xWindow="20370" yWindow="-120" windowWidth="20730" windowHeight="117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Qtd'!$A$11:$H$11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Qtd'!$A$1:$N$46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Qtd'!$A$11:$H$11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Qtd'!$A$1:$N$46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Qtd'!$A$11:$H$11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Qtd'!$A$1:$N$46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Qtd'!$A$11:$H$11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Qtd'!$A$1:$N$46</definedName>
    <definedName name="Z_EC1863A0_3B45_43E6_81CD_D9608D52C52A_.wvu.PrintTitles" localSheetId="1" hidden="1">'Planilha Qtd'!$1:$11</definedName>
  </definedNames>
  <calcPr calcId="191029" calcMode="manual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</workbook>
</file>

<file path=xl/calcChain.xml><?xml version="1.0" encoding="utf-8"?>
<calcChain xmlns="http://schemas.openxmlformats.org/spreadsheetml/2006/main">
  <c r="K42" i="2" l="1"/>
  <c r="K28" i="2"/>
  <c r="K24" i="2"/>
  <c r="K23" i="2" s="1"/>
  <c r="J43" i="2"/>
  <c r="K43" i="2" s="1"/>
  <c r="J40" i="2"/>
  <c r="K40" i="2" s="1"/>
  <c r="J38" i="2"/>
  <c r="K38" i="2" s="1"/>
  <c r="J36" i="2"/>
  <c r="K36" i="2" s="1"/>
  <c r="K34" i="2" s="1"/>
  <c r="J32" i="2"/>
  <c r="K32" i="2" s="1"/>
  <c r="J30" i="2"/>
  <c r="K30" i="2" s="1"/>
  <c r="J28" i="2"/>
  <c r="J24" i="2"/>
  <c r="J22" i="2"/>
  <c r="K22" i="2" s="1"/>
  <c r="J21" i="2"/>
  <c r="K21" i="2" s="1"/>
  <c r="J20" i="2"/>
  <c r="K20" i="2" s="1"/>
  <c r="J18" i="2"/>
  <c r="K18" i="2" s="1"/>
  <c r="J17" i="2"/>
  <c r="K17" i="2" s="1"/>
  <c r="J16" i="2"/>
  <c r="K16" i="2" s="1"/>
  <c r="K14" i="2" s="1"/>
  <c r="K26" i="2" l="1"/>
  <c r="K45" i="2"/>
  <c r="L42" i="2" s="1"/>
  <c r="J34" i="2"/>
  <c r="J42" i="2"/>
  <c r="L45" i="2" l="1"/>
  <c r="L14" i="2"/>
  <c r="L26" i="2"/>
  <c r="L23" i="2"/>
  <c r="L34" i="2"/>
  <c r="D1" i="2"/>
  <c r="D4" i="2"/>
  <c r="I4" i="2"/>
  <c r="K4" i="2"/>
  <c r="D5" i="2"/>
  <c r="E5" i="2"/>
  <c r="F5" i="2"/>
  <c r="D6" i="2"/>
  <c r="E6" i="2"/>
  <c r="F6" i="2"/>
  <c r="I6" i="2"/>
  <c r="K6" i="2"/>
  <c r="K7" i="2"/>
  <c r="D8" i="2"/>
  <c r="I8" i="2"/>
  <c r="J8" i="2"/>
  <c r="K8" i="2"/>
  <c r="K9" i="2"/>
  <c r="D10" i="2"/>
  <c r="J26" i="2" l="1"/>
  <c r="J45" i="2" s="1"/>
  <c r="J23" i="2"/>
  <c r="J14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  <c r="L38" i="2" l="1"/>
  <c r="L28" i="2"/>
  <c r="L18" i="2"/>
  <c r="L36" i="2"/>
  <c r="L24" i="2"/>
  <c r="L20" i="2"/>
  <c r="L43" i="2"/>
  <c r="L32" i="2"/>
  <c r="L22" i="2"/>
  <c r="L17" i="2"/>
  <c r="L40" i="2"/>
  <c r="L30" i="2"/>
  <c r="L21" i="2"/>
  <c r="L16" i="2"/>
</calcChain>
</file>

<file path=xl/sharedStrings.xml><?xml version="1.0" encoding="utf-8"?>
<sst xmlns="http://schemas.openxmlformats.org/spreadsheetml/2006/main" count="216" uniqueCount="164">
  <si>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</si>
  <si>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</si>
  <si>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</si>
  <si>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</si>
  <si>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</si>
  <si>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</si>
  <si>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</si>
  <si>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</si>
  <si>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</si>
  <si>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</si>
  <si>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</si>
  <si>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</si>
  <si>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</si>
  <si>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</si>
  <si>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</si>
  <si>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</si>
  <si>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</si>
  <si>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</si>
  <si>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UNIDADE</t>
  </si>
  <si>
    <t>QTD</t>
  </si>
  <si>
    <t>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</si>
  <si>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</si>
  <si>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</si>
  <si>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</si>
  <si>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</si>
  <si>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</si>
  <si>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</si>
  <si>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</si>
  <si>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</si>
  <si>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</si>
  <si>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</si>
  <si>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</si>
  <si>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</si>
  <si>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</si>
  <si>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</si>
  <si>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</si>
  <si>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</si>
  <si>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</si>
  <si>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</si>
  <si>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</si>
  <si>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</si>
  <si>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</si>
  <si>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</si>
  <si>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</si>
  <si>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</si>
  <si>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</si>
  <si>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</si>
  <si>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</si>
  <si>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</si>
  <si>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</si>
  <si>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</si>
  <si>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</si>
  <si>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</si>
  <si>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</si>
  <si>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</si>
  <si>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</si>
  <si>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</si>
  <si>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</si>
  <si>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</si>
  <si>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</si>
  <si>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</si>
  <si>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</si>
  <si>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</si>
  <si>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</si>
  <si>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</si>
  <si>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</si>
  <si>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</si>
  <si>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</si>
  <si>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CÓDIGO</t>
  </si>
  <si>
    <t>CPOS</t>
  </si>
  <si>
    <t>SIURB-EDIF</t>
  </si>
  <si>
    <t>SIURB-INFRA</t>
  </si>
  <si>
    <t>SINAPI</t>
  </si>
  <si>
    <t>COTAÇÕES</t>
  </si>
  <si>
    <t>CONTRATADOS</t>
  </si>
  <si>
    <t>OUTROS</t>
  </si>
  <si>
    <t>FONTE</t>
  </si>
  <si>
    <t xml:space="preserve">R$
TOTAL </t>
  </si>
  <si>
    <t>TOTAL COM BDI</t>
  </si>
  <si>
    <t>% DO VALOR TOTAL COM BDI</t>
  </si>
  <si>
    <t>OBS.:</t>
  </si>
  <si>
    <t>Nº DOCUMENTO (ORÇAMENTO):</t>
  </si>
  <si>
    <t>PROJETO BÁSICO</t>
  </si>
  <si>
    <t>PROJETO EXECUTIVO</t>
  </si>
  <si>
    <t>PLANILHA</t>
  </si>
  <si>
    <t>PROJETO</t>
  </si>
  <si>
    <t>ANTEPROJETO</t>
  </si>
  <si>
    <t>NOTAS:
- TODOS OS ITENS ESPECIFICADOS NESTA PLANILHA DEVEM SER CONSIDERADOS INSTALADOS  E EM PERFEITO FUNCIONAMENTO E CONDIÇÕES DE USO.
- ITENS COMO ACESSÓRIOS, ACABAMENTOS, MISCELANEOS E COMPONENTES DE INSTALAÇÃO DEVEM SER CONSIDERADOS PARA TODOS OS PRODUTOS.
- O PROJETO DEVE SER COMPATIBILIZADO JUNTO ÀS DEMAIS DISCIPLINAS E POSSÍVEIS INTERFERNCIAS APONTADAS E APRESENTADAS JUNTO COM SOLUÇÕES PARA A ENGENHARIA DO INSTITUTO BUTANTAN.
- ELABORAR TODOS OS DETALHAMENTOS NECESSÁRIOS PARA APROVAÇÃO E GARANTIA DE PERFEITA INSTALAÇÃO</t>
  </si>
  <si>
    <t>DIVISÃO DE INFRAESTRUTURA</t>
  </si>
  <si>
    <t>ELABORADO:</t>
  </si>
  <si>
    <t>VERIFICADO:</t>
  </si>
  <si>
    <t>APROVADO:</t>
  </si>
  <si>
    <t>Nº DOC. (FORNECEDOR):</t>
  </si>
  <si>
    <t>2.0</t>
  </si>
  <si>
    <t>3.0</t>
  </si>
  <si>
    <t>ESTUDO PRELIMINAR</t>
  </si>
  <si>
    <t>R$ UNITÁRIO</t>
  </si>
  <si>
    <t>1.1</t>
  </si>
  <si>
    <t>SERVIÇOS PRELIMINARES</t>
  </si>
  <si>
    <t>GL</t>
  </si>
  <si>
    <t>X</t>
  </si>
  <si>
    <t xml:space="preserve">SERVIÇOS </t>
  </si>
  <si>
    <t>1.1.4</t>
  </si>
  <si>
    <t>1.1.5</t>
  </si>
  <si>
    <t>1.1.8</t>
  </si>
  <si>
    <t>1.2</t>
  </si>
  <si>
    <t>1.2.1</t>
  </si>
  <si>
    <t>1.2.2</t>
  </si>
  <si>
    <t>1.2.3</t>
  </si>
  <si>
    <t>SIURB</t>
  </si>
  <si>
    <t>01.21.010</t>
  </si>
  <si>
    <t>01.21.110</t>
  </si>
  <si>
    <t>TAXA DE MOBILIZAÇÃO E DESMOBILIZAÇÃO DE EQUIPAMENTOS PARA EXECUÇÃO DE SONDAGEM</t>
  </si>
  <si>
    <t>SONDAGEM DO TERRENO À PERCUSSÃO (MÍNIMO DE 30 M)</t>
  </si>
  <si>
    <t>SERVIÇOS COMPLEMENTARES</t>
  </si>
  <si>
    <t>DOCUMENTAÇÃO PARA LICITAÇÃO DA CONSTRUÇÃO: PLANILHA DE QUANTITATIVO, LISTA DE MATERIAIS E SERVIÇOS</t>
  </si>
  <si>
    <t>SERVIÇO DE PLOTAGEM EM PAPEL SULFITE, TAMANHO A1, COLORID</t>
  </si>
  <si>
    <t xml:space="preserve">REVISÃO E COMPATIBILIZAÇÃO DE PROJETOS </t>
  </si>
  <si>
    <t>M2</t>
  </si>
  <si>
    <t>TX</t>
  </si>
  <si>
    <t>M</t>
  </si>
  <si>
    <t>H</t>
  </si>
  <si>
    <t>U.N</t>
  </si>
  <si>
    <t>PROJETO DE ARQUITURA</t>
  </si>
  <si>
    <t>2.1</t>
  </si>
  <si>
    <t>01.17.031</t>
  </si>
  <si>
    <t>PROJETO EXECUTIVO COMPLETO COM MEMORIAIS E PLANILHA QUANTITATIVA</t>
  </si>
  <si>
    <t>A1 EQ</t>
  </si>
  <si>
    <t>3.1</t>
  </si>
  <si>
    <t>3.1.1</t>
  </si>
  <si>
    <t>SERVIÇOS GERAIS</t>
  </si>
  <si>
    <t>01.17.051</t>
  </si>
  <si>
    <t>PROJETO EXECUTIVO COMPLETO E DOCUMENTAÇÕES</t>
  </si>
  <si>
    <t>3.3</t>
  </si>
  <si>
    <t>CONCRETO</t>
  </si>
  <si>
    <t>3.3.1</t>
  </si>
  <si>
    <t>3.5</t>
  </si>
  <si>
    <t>INFRAESTRUTURA</t>
  </si>
  <si>
    <t>3.5.1</t>
  </si>
  <si>
    <t>5.1</t>
  </si>
  <si>
    <t>ELÉTRICA E SPDA</t>
  </si>
  <si>
    <t>5.1.1</t>
  </si>
  <si>
    <t>01.17.111</t>
  </si>
  <si>
    <t>5.2</t>
  </si>
  <si>
    <t>TELECOM</t>
  </si>
  <si>
    <t>5.2.1</t>
  </si>
  <si>
    <t>5.3</t>
  </si>
  <si>
    <t>AUTOMAÇÃO</t>
  </si>
  <si>
    <t>5.3.1</t>
  </si>
  <si>
    <t>6.1</t>
  </si>
  <si>
    <t>PROJETO EXECUTIVO COMPLETO COM MEMORIAIS, PLANILHA QUANTITATIVA E MONTAGEM DE PASTA COM DOCUMENTOS PARA APROVAÇÃO NO ORGÃO FISCALIZADOR</t>
  </si>
  <si>
    <t>PROJETO DE ENGENHARIA CIVIL</t>
  </si>
  <si>
    <t>PROJETO DE SPCI</t>
  </si>
  <si>
    <t>CONTRATAÇÃO DE PROJETOS COMPLEMENTARES</t>
  </si>
  <si>
    <t>AU-DI</t>
  </si>
  <si>
    <t>QUANTITATIVO DE CUSTOS PARA PROJETOS</t>
  </si>
  <si>
    <t>Levantamento planialtimétrico cadastral com áreas até 50% de ocupação - área até 20.000 m² (mínimo de 4.000 m²)</t>
  </si>
  <si>
    <t>01.20.811</t>
  </si>
  <si>
    <t>DI-601-PB-CV-EC-0001-R00</t>
  </si>
  <si>
    <t>ED 601 MUDANÇA DE CABINE PRIMARIA 01</t>
  </si>
  <si>
    <t>20.05.33</t>
  </si>
  <si>
    <t>PROJETO COMPLEMENTARES</t>
  </si>
  <si>
    <t>lm</t>
  </si>
  <si>
    <t>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</si>
</sst>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_-[$R$-416]\ * #,##0.00_-;\-[$R$-416]\ * #,##0.00_-;_-[$R$-416]\ * &quot;-&quot;??_-;_-@_-"/>
    <numFmt numFmtId="172" formatCode="00\-00\-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B89"/>
        <bgColor indexed="64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>
      <alignment vertical="top"/>
    </xf>
    <xf numFmtId="43" fontId="22" fillId="0" borderId="0" applyFont="0" applyFill="0" applyBorder="0" applyAlignment="0" applyProtection="0">
      <alignment vertical="top"/>
    </xf>
    <xf numFmtId="0" fontId="20" fillId="0" borderId="0"/>
    <xf numFmtId="0" fontId="20" fillId="0" borderId="0"/>
    <xf numFmtId="43" fontId="29" fillId="0" borderId="0" applyFont="0" applyFill="0" applyBorder="0" applyAlignment="0" applyProtection="0"/>
  </cellStyleXfs>
  <cellXfs count="317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1" fillId="3" borderId="0" xfId="5" applyFont="1" applyFill="1"/>
    <xf numFmtId="0" fontId="19" fillId="3" borderId="0" xfId="5" applyFont="1" applyFill="1" applyAlignment="1">
      <alignment horizontal="center"/>
    </xf>
    <xf numFmtId="0" fontId="20" fillId="3" borderId="0" xfId="5" applyFill="1"/>
    <xf numFmtId="0" fontId="19" fillId="3" borderId="0" xfId="5" applyFont="1" applyFill="1"/>
    <xf numFmtId="44" fontId="20" fillId="3" borderId="0" xfId="5" applyNumberFormat="1" applyFill="1"/>
    <xf numFmtId="0" fontId="19" fillId="3" borderId="14" xfId="5" applyFont="1" applyFill="1" applyBorder="1" applyAlignment="1" applyProtection="1">
      <alignment horizontal="center" vertical="center"/>
    </xf>
    <xf numFmtId="0" fontId="19" fillId="3" borderId="15" xfId="5" applyFont="1" applyFill="1" applyBorder="1" applyAlignment="1" applyProtection="1">
      <alignment horizontal="center" vertical="center"/>
    </xf>
    <xf numFmtId="0" fontId="19" fillId="3" borderId="16" xfId="5" applyFont="1" applyFill="1" applyBorder="1" applyAlignment="1" applyProtection="1">
      <alignment horizontal="center" vertical="center"/>
    </xf>
    <xf numFmtId="0" fontId="18" fillId="6" borderId="17" xfId="5" applyFont="1" applyFill="1" applyBorder="1" applyAlignment="1">
      <alignment horizontal="center" vertical="center" wrapText="1"/>
    </xf>
    <xf numFmtId="0" fontId="20" fillId="3" borderId="0" xfId="5" applyFill="1" applyAlignment="1">
      <alignment vertical="center"/>
    </xf>
    <xf numFmtId="0" fontId="20" fillId="3" borderId="18" xfId="5" applyFill="1" applyBorder="1" applyProtection="1"/>
    <xf numFmtId="167" fontId="20" fillId="3" borderId="19" xfId="5" applyNumberFormat="1" applyFill="1" applyBorder="1" applyProtection="1"/>
    <xf numFmtId="167" fontId="20" fillId="3" borderId="20" xfId="5" applyNumberFormat="1" applyFill="1" applyBorder="1" applyProtection="1"/>
    <xf numFmtId="167" fontId="20" fillId="6" borderId="21" xfId="5" applyNumberFormat="1" applyFill="1" applyBorder="1" applyProtection="1">
      <protection locked="0"/>
    </xf>
    <xf numFmtId="0" fontId="20" fillId="3" borderId="22" xfId="5" applyFill="1" applyBorder="1" applyProtection="1"/>
    <xf numFmtId="167" fontId="20" fillId="3" borderId="23" xfId="5" applyNumberFormat="1" applyFill="1" applyBorder="1" applyProtection="1"/>
    <xf numFmtId="167" fontId="20" fillId="3" borderId="3" xfId="5" applyNumberFormat="1" applyFill="1" applyBorder="1" applyProtection="1"/>
    <xf numFmtId="167" fontId="0" fillId="6" borderId="24" xfId="5" applyNumberFormat="1" applyFont="1" applyFill="1" applyBorder="1" applyProtection="1">
      <protection locked="0"/>
    </xf>
    <xf numFmtId="167" fontId="20" fillId="6" borderId="24" xfId="5" applyNumberFormat="1" applyFill="1" applyBorder="1" applyProtection="1">
      <protection locked="0"/>
    </xf>
    <xf numFmtId="0" fontId="19" fillId="3" borderId="22" xfId="5" applyFont="1" applyFill="1" applyBorder="1" applyProtection="1"/>
    <xf numFmtId="167" fontId="19" fillId="3" borderId="23" xfId="5" applyNumberFormat="1" applyFont="1" applyFill="1" applyBorder="1" applyProtection="1"/>
    <xf numFmtId="167" fontId="19" fillId="3" borderId="3" xfId="5" applyNumberFormat="1" applyFont="1" applyFill="1" applyBorder="1" applyProtection="1"/>
    <xf numFmtId="167" fontId="19" fillId="6" borderId="24" xfId="5" applyNumberFormat="1" applyFont="1" applyFill="1" applyBorder="1" applyProtection="1">
      <protection locked="0"/>
    </xf>
    <xf numFmtId="0" fontId="22" fillId="3" borderId="22" xfId="5" applyFont="1" applyFill="1" applyBorder="1" applyAlignment="1" applyProtection="1">
      <alignment wrapText="1"/>
    </xf>
    <xf numFmtId="167" fontId="20" fillId="3" borderId="23" xfId="5" applyNumberFormat="1" applyFill="1" applyBorder="1" applyAlignment="1" applyProtection="1">
      <alignment vertical="center"/>
    </xf>
    <xf numFmtId="167" fontId="20" fillId="3" borderId="3" xfId="5" applyNumberFormat="1" applyFill="1" applyBorder="1" applyAlignment="1" applyProtection="1">
      <alignment vertical="center"/>
    </xf>
    <xf numFmtId="167" fontId="20" fillId="6" borderId="24" xfId="5" applyNumberFormat="1" applyFill="1" applyBorder="1" applyAlignment="1" applyProtection="1">
      <alignment vertical="center"/>
      <protection locked="0"/>
    </xf>
    <xf numFmtId="0" fontId="22" fillId="3" borderId="25" xfId="5" applyFont="1" applyFill="1" applyBorder="1" applyProtection="1"/>
    <xf numFmtId="167" fontId="20" fillId="3" borderId="26" xfId="5" applyNumberFormat="1" applyFill="1" applyBorder="1" applyProtection="1"/>
    <xf numFmtId="167" fontId="20" fillId="3" borderId="13" xfId="5" applyNumberFormat="1" applyFill="1" applyBorder="1" applyProtection="1"/>
    <xf numFmtId="167" fontId="20" fillId="6" borderId="27" xfId="5" applyNumberFormat="1" applyFill="1" applyBorder="1" applyProtection="1">
      <protection locked="0"/>
    </xf>
    <xf numFmtId="0" fontId="19" fillId="3" borderId="25" xfId="5" applyFont="1" applyFill="1" applyBorder="1" applyProtection="1"/>
    <xf numFmtId="167" fontId="19" fillId="3" borderId="26" xfId="5" applyNumberFormat="1" applyFont="1" applyFill="1" applyBorder="1" applyProtection="1"/>
    <xf numFmtId="167" fontId="19" fillId="3" borderId="13" xfId="5" applyNumberFormat="1" applyFont="1" applyFill="1" applyBorder="1" applyProtection="1"/>
    <xf numFmtId="167" fontId="19" fillId="6" borderId="27" xfId="5" applyNumberFormat="1" applyFont="1" applyFill="1" applyBorder="1" applyProtection="1">
      <protection locked="0"/>
    </xf>
    <xf numFmtId="0" fontId="19" fillId="7" borderId="18" xfId="5" applyFont="1" applyFill="1" applyBorder="1" applyAlignment="1" applyProtection="1">
      <alignment horizontal="right"/>
    </xf>
    <xf numFmtId="2" fontId="19" fillId="7" borderId="19" xfId="5" applyNumberFormat="1" applyFont="1" applyFill="1" applyBorder="1" applyProtection="1"/>
    <xf numFmtId="2" fontId="19" fillId="7" borderId="20" xfId="5" applyNumberFormat="1" applyFont="1" applyFill="1" applyBorder="1" applyProtection="1"/>
    <xf numFmtId="167" fontId="19" fillId="6" borderId="27" xfId="5" applyNumberFormat="1" applyFont="1" applyFill="1" applyBorder="1" applyProtection="1"/>
    <xf numFmtId="0" fontId="19" fillId="3" borderId="28" xfId="5" applyFont="1" applyFill="1" applyBorder="1" applyAlignment="1" applyProtection="1">
      <alignment horizontal="right" vertical="center" wrapText="1"/>
    </xf>
    <xf numFmtId="0" fontId="20" fillId="3" borderId="29" xfId="5" applyFill="1" applyBorder="1" applyAlignment="1" applyProtection="1">
      <alignment vertical="center"/>
    </xf>
    <xf numFmtId="2" fontId="19" fillId="3" borderId="29" xfId="5" applyNumberFormat="1" applyFont="1" applyFill="1" applyBorder="1" applyAlignment="1" applyProtection="1">
      <alignment vertical="center"/>
    </xf>
    <xf numFmtId="168" fontId="20" fillId="3" borderId="30" xfId="5" applyNumberFormat="1" applyFill="1" applyBorder="1" applyAlignment="1">
      <alignment vertical="center"/>
    </xf>
    <xf numFmtId="0" fontId="19" fillId="3" borderId="0" xfId="5" applyFont="1" applyFill="1" applyBorder="1" applyAlignment="1">
      <alignment horizontal="right"/>
    </xf>
    <xf numFmtId="2" fontId="20" fillId="3" borderId="0" xfId="5" applyNumberFormat="1" applyFill="1" applyBorder="1"/>
    <xf numFmtId="0" fontId="20" fillId="3" borderId="0" xfId="5" applyFill="1" applyBorder="1"/>
    <xf numFmtId="0" fontId="19" fillId="3" borderId="28" xfId="5" applyFont="1" applyFill="1" applyBorder="1" applyAlignment="1">
      <alignment horizontal="center"/>
    </xf>
    <xf numFmtId="0" fontId="20" fillId="7" borderId="5" xfId="5" applyFill="1" applyBorder="1" applyAlignment="1">
      <alignment horizontal="center"/>
    </xf>
    <xf numFmtId="0" fontId="19" fillId="3" borderId="0" xfId="5" applyFont="1" applyFill="1" applyBorder="1" applyAlignment="1">
      <alignment horizontal="center"/>
    </xf>
    <xf numFmtId="0" fontId="19" fillId="3" borderId="0" xfId="5" applyFont="1" applyFill="1" applyBorder="1" applyAlignment="1">
      <alignment horizontal="left"/>
    </xf>
    <xf numFmtId="0" fontId="19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16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Protection="1">
      <protection locked="0"/>
    </xf>
    <xf numFmtId="1" fontId="11" fillId="3" borderId="5" xfId="3" quotePrefix="1" applyNumberFormat="1" applyFont="1" applyFill="1" applyBorder="1" applyAlignment="1" applyProtection="1">
      <alignment horizontal="center" vertical="center"/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/>
      <protection locked="0"/>
    </xf>
    <xf numFmtId="164" fontId="24" fillId="8" borderId="5" xfId="3" applyNumberFormat="1" applyFont="1" applyFill="1" applyBorder="1" applyAlignment="1" applyProtection="1">
      <alignment horizontal="center" vertical="center"/>
      <protection locked="0"/>
    </xf>
    <xf numFmtId="164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164" fontId="26" fillId="3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3" borderId="0" xfId="3" applyNumberFormat="1" applyFont="1" applyFill="1" applyBorder="1" applyAlignment="1" applyProtection="1">
      <alignment vertical="center" wrapText="1"/>
      <protection locked="0"/>
    </xf>
    <xf numFmtId="0" fontId="11" fillId="10" borderId="0" xfId="0" applyFont="1" applyFill="1" applyProtection="1">
      <protection locked="0"/>
    </xf>
    <xf numFmtId="49" fontId="11" fillId="0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1" fontId="24" fillId="8" borderId="4" xfId="3" quotePrefix="1" applyNumberFormat="1" applyFont="1" applyFill="1" applyBorder="1" applyAlignment="1" applyProtection="1">
      <alignment horizontal="center" vertical="center"/>
      <protection locked="0"/>
    </xf>
    <xf numFmtId="1" fontId="24" fillId="8" borderId="4" xfId="3" quotePrefix="1" applyNumberFormat="1" applyFont="1" applyFill="1" applyBorder="1" applyAlignment="1" applyProtection="1">
      <alignment horizontal="center" vertical="center" wrapText="1"/>
      <protection locked="0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9" fontId="28" fillId="8" borderId="3" xfId="11" applyFont="1" applyFill="1" applyBorder="1" applyAlignment="1" applyProtection="1">
      <alignment vertical="center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9" fillId="2" borderId="7" xfId="3" applyFont="1" applyFill="1" applyBorder="1" applyAlignment="1" applyProtection="1">
      <alignment vertical="center"/>
      <protection locked="0"/>
    </xf>
    <xf numFmtId="0" fontId="12" fillId="2" borderId="2" xfId="3" applyFont="1" applyFill="1" applyBorder="1" applyAlignment="1" applyProtection="1">
      <alignment vertical="center"/>
      <protection locked="0"/>
    </xf>
    <xf numFmtId="0" fontId="12" fillId="2" borderId="7" xfId="3" applyFont="1" applyFill="1" applyBorder="1" applyAlignment="1" applyProtection="1">
      <alignment vertical="center"/>
      <protection locked="0"/>
    </xf>
    <xf numFmtId="0" fontId="12" fillId="2" borderId="1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9" fillId="2" borderId="0" xfId="3" applyFont="1" applyFill="1" applyBorder="1" applyAlignment="1" applyProtection="1">
      <alignment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10" fillId="3" borderId="0" xfId="4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Border="1" applyAlignment="1" applyProtection="1">
      <alignment horizontal="center" vertical="center"/>
      <protection locked="0"/>
    </xf>
    <xf numFmtId="0" fontId="25" fillId="2" borderId="0" xfId="3" applyFont="1" applyFill="1" applyAlignment="1">
      <alignment horizontal="left" vertical="center"/>
    </xf>
    <xf numFmtId="0" fontId="17" fillId="0" borderId="0" xfId="0" applyFont="1"/>
    <xf numFmtId="0" fontId="10" fillId="2" borderId="0" xfId="3" applyFont="1" applyFill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8" applyFont="1" applyFill="1" applyBorder="1" applyAlignment="1" applyProtection="1">
      <alignment horizontal="center" vertical="center" wrapText="1"/>
      <protection locked="0"/>
    </xf>
    <xf numFmtId="0" fontId="24" fillId="8" borderId="6" xfId="3" applyFont="1" applyFill="1" applyBorder="1" applyAlignment="1" applyProtection="1">
      <alignment horizontal="center" vertical="center" wrapText="1"/>
      <protection locked="0"/>
    </xf>
    <xf numFmtId="164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3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166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0" fontId="24" fillId="9" borderId="6" xfId="3" applyFont="1" applyFill="1" applyBorder="1" applyAlignment="1" applyProtection="1">
      <alignment horizontal="center" vertical="center" wrapText="1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3" quotePrefix="1" applyNumberFormat="1" applyFont="1" applyFill="1" applyBorder="1" applyAlignment="1" applyProtection="1">
      <alignment horizontal="center" vertical="center"/>
      <protection locked="0"/>
    </xf>
    <xf numFmtId="1" fontId="11" fillId="0" borderId="4" xfId="3" quotePrefix="1" applyNumberFormat="1" applyFont="1" applyFill="1" applyBorder="1" applyAlignment="1" applyProtection="1">
      <alignment horizontal="center" vertical="center"/>
      <protection locked="0"/>
    </xf>
    <xf numFmtId="164" fontId="11" fillId="0" borderId="5" xfId="3" applyNumberFormat="1" applyFont="1" applyFill="1" applyBorder="1" applyAlignment="1" applyProtection="1">
      <alignment horizontal="center" vertical="center"/>
      <protection locked="0"/>
    </xf>
    <xf numFmtId="166" fontId="11" fillId="0" borderId="6" xfId="3" applyNumberFormat="1" applyFont="1" applyFill="1" applyBorder="1" applyAlignment="1" applyProtection="1">
      <alignment vertical="center" wrapText="1"/>
      <protection locked="0"/>
    </xf>
    <xf numFmtId="166" fontId="11" fillId="0" borderId="4" xfId="3" applyNumberFormat="1" applyFont="1" applyFill="1" applyBorder="1" applyAlignment="1" applyProtection="1">
      <alignment vertical="center" wrapText="1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" fontId="16" fillId="0" borderId="5" xfId="3" quotePrefix="1" applyNumberFormat="1" applyFont="1" applyFill="1" applyBorder="1" applyAlignment="1" applyProtection="1">
      <alignment horizontal="center" vertical="center"/>
      <protection locked="0"/>
    </xf>
    <xf numFmtId="0" fontId="11" fillId="0" borderId="34" xfId="0" applyFont="1" applyFill="1" applyBorder="1" applyAlignment="1">
      <alignment horizontal="center" vertical="center"/>
    </xf>
    <xf numFmtId="2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vertical="center" wrapText="1"/>
      <protection locked="0"/>
    </xf>
    <xf numFmtId="49" fontId="11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16" fillId="0" borderId="8" xfId="2" applyFont="1" applyFill="1" applyBorder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10" fillId="0" borderId="5" xfId="3" applyFont="1" applyFill="1" applyBorder="1" applyAlignment="1">
      <alignment horizontal="center" vertical="center"/>
    </xf>
    <xf numFmtId="0" fontId="25" fillId="0" borderId="0" xfId="3" applyFont="1" applyFill="1" applyAlignment="1">
      <alignment horizontal="left" vertical="center"/>
    </xf>
    <xf numFmtId="0" fontId="10" fillId="0" borderId="7" xfId="3" applyFont="1" applyFill="1" applyBorder="1" applyAlignment="1">
      <alignment horizontal="center" vertical="center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1" fontId="30" fillId="0" borderId="35" xfId="16" applyNumberFormat="1" applyFont="1" applyBorder="1" applyAlignment="1">
      <alignment horizontal="center" vertical="center"/>
    </xf>
    <xf numFmtId="1" fontId="31" fillId="0" borderId="35" xfId="16" quotePrefix="1" applyNumberFormat="1" applyFont="1" applyFill="1" applyBorder="1" applyAlignment="1">
      <alignment horizontal="center" vertical="center"/>
    </xf>
    <xf numFmtId="172" fontId="32" fillId="0" borderId="36" xfId="10" applyNumberFormat="1" applyFont="1" applyFill="1" applyBorder="1" applyAlignment="1">
      <alignment horizontal="center" wrapText="1"/>
    </xf>
    <xf numFmtId="1" fontId="31" fillId="0" borderId="35" xfId="16" applyNumberFormat="1" applyFont="1" applyFill="1" applyBorder="1" applyAlignment="1">
      <alignment horizontal="center" vertical="center"/>
    </xf>
    <xf numFmtId="0" fontId="32" fillId="0" borderId="36" xfId="10" applyNumberFormat="1" applyFont="1" applyFill="1" applyBorder="1" applyAlignment="1">
      <alignment horizontal="center" wrapText="1"/>
    </xf>
    <xf numFmtId="0" fontId="31" fillId="0" borderId="35" xfId="16" applyFont="1" applyFill="1" applyBorder="1" applyAlignment="1">
      <alignment horizontal="center" vertical="center" wrapText="1"/>
    </xf>
    <xf numFmtId="164" fontId="31" fillId="0" borderId="37" xfId="16" applyNumberFormat="1" applyFont="1" applyFill="1" applyBorder="1" applyAlignment="1">
      <alignment horizontal="center" vertical="center"/>
    </xf>
    <xf numFmtId="1" fontId="30" fillId="0" borderId="37" xfId="16" applyNumberFormat="1" applyFont="1" applyBorder="1" applyAlignment="1">
      <alignment horizontal="center" vertical="center"/>
    </xf>
    <xf numFmtId="1" fontId="31" fillId="0" borderId="35" xfId="16" applyNumberFormat="1" applyFont="1" applyBorder="1" applyAlignment="1">
      <alignment horizontal="center" vertical="center"/>
    </xf>
    <xf numFmtId="1" fontId="31" fillId="0" borderId="37" xfId="16" quotePrefix="1" applyNumberFormat="1" applyFont="1" applyFill="1" applyBorder="1" applyAlignment="1">
      <alignment horizontal="center" vertical="center"/>
    </xf>
    <xf numFmtId="1" fontId="30" fillId="0" borderId="37" xfId="16" quotePrefix="1" applyNumberFormat="1" applyFont="1" applyFill="1" applyBorder="1" applyAlignment="1">
      <alignment horizontal="center" vertical="center"/>
    </xf>
    <xf numFmtId="1" fontId="30" fillId="0" borderId="37" xfId="16" applyNumberFormat="1" applyFont="1" applyFill="1" applyBorder="1" applyAlignment="1">
      <alignment horizontal="center" vertical="center"/>
    </xf>
    <xf numFmtId="1" fontId="30" fillId="0" borderId="35" xfId="16" applyNumberFormat="1" applyFont="1" applyFill="1" applyBorder="1" applyAlignment="1">
      <alignment horizontal="center" vertical="center"/>
    </xf>
    <xf numFmtId="0" fontId="31" fillId="12" borderId="35" xfId="16" applyFont="1" applyFill="1" applyBorder="1" applyAlignment="1">
      <alignment horizontal="center" vertical="center" wrapText="1"/>
    </xf>
    <xf numFmtId="0" fontId="30" fillId="12" borderId="35" xfId="16" applyFont="1" applyFill="1" applyBorder="1" applyAlignment="1">
      <alignment horizontal="center" vertical="center" wrapText="1"/>
    </xf>
    <xf numFmtId="0" fontId="32" fillId="0" borderId="37" xfId="1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3" fillId="0" borderId="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9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13" fillId="0" borderId="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5" fillId="0" borderId="7" xfId="4" applyFont="1" applyFill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6" fillId="0" borderId="9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164" fontId="24" fillId="8" borderId="6" xfId="3" applyNumberFormat="1" applyFont="1" applyFill="1" applyBorder="1" applyAlignment="1" applyProtection="1">
      <alignment horizontal="center" vertical="center"/>
      <protection locked="0"/>
    </xf>
    <xf numFmtId="14" fontId="32" fillId="0" borderId="36" xfId="10" applyNumberFormat="1" applyFont="1" applyFill="1" applyBorder="1" applyAlignment="1">
      <alignment horizontal="center" wrapText="1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0" fontId="11" fillId="3" borderId="5" xfId="11" applyNumberFormat="1" applyFont="1" applyFill="1" applyBorder="1" applyAlignment="1" applyProtection="1">
      <alignment vertical="center" wrapText="1"/>
      <protection locked="0"/>
    </xf>
    <xf numFmtId="10" fontId="28" fillId="8" borderId="5" xfId="11" applyNumberFormat="1" applyFont="1" applyFill="1" applyBorder="1" applyAlignment="1" applyProtection="1">
      <alignment vertical="center" wrapText="1"/>
      <protection locked="0"/>
    </xf>
    <xf numFmtId="10" fontId="11" fillId="3" borderId="5" xfId="3" applyNumberFormat="1" applyFont="1" applyFill="1" applyBorder="1" applyAlignment="1" applyProtection="1">
      <alignment vertical="center" wrapText="1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15" fillId="0" borderId="10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center" vertical="center"/>
    </xf>
    <xf numFmtId="14" fontId="8" fillId="0" borderId="11" xfId="2" applyNumberFormat="1" applyFont="1" applyFill="1" applyBorder="1" applyAlignment="1">
      <alignment horizontal="center" vertical="center"/>
    </xf>
    <xf numFmtId="14" fontId="8" fillId="0" borderId="1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0" fontId="31" fillId="0" borderId="38" xfId="15" applyNumberFormat="1" applyFont="1" applyFill="1" applyBorder="1" applyAlignment="1">
      <alignment horizontal="left" vertical="center" wrapText="1"/>
    </xf>
    <xf numFmtId="0" fontId="31" fillId="0" borderId="4" xfId="15" applyNumberFormat="1" applyFont="1" applyFill="1" applyBorder="1" applyAlignment="1">
      <alignment horizontal="left" vertical="center" wrapText="1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4" xfId="3" applyNumberFormat="1" applyFont="1" applyFill="1" applyBorder="1" applyAlignment="1" applyProtection="1">
      <alignment horizontal="center" vertical="center" wrapText="1"/>
      <protection locked="0"/>
    </xf>
    <xf numFmtId="49" fontId="24" fillId="8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4" xfId="3" applyNumberFormat="1" applyFont="1" applyFill="1" applyBorder="1" applyAlignment="1" applyProtection="1">
      <alignment horizontal="left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30" fillId="0" borderId="38" xfId="15" applyNumberFormat="1" applyFont="1" applyFill="1" applyBorder="1" applyAlignment="1">
      <alignment horizontal="left" vertical="center" wrapText="1"/>
    </xf>
    <xf numFmtId="0" fontId="30" fillId="0" borderId="4" xfId="15" applyNumberFormat="1" applyFont="1" applyFill="1" applyBorder="1" applyAlignment="1">
      <alignment horizontal="left" vertical="center" wrapText="1"/>
    </xf>
    <xf numFmtId="0" fontId="28" fillId="8" borderId="3" xfId="0" applyFont="1" applyFill="1" applyBorder="1" applyAlignment="1" applyProtection="1">
      <alignment horizontal="right" vertical="center"/>
      <protection locked="0"/>
    </xf>
    <xf numFmtId="49" fontId="16" fillId="11" borderId="6" xfId="3" applyNumberFormat="1" applyFont="1" applyFill="1" applyBorder="1" applyAlignment="1" applyProtection="1">
      <alignment horizontal="left" vertical="top" wrapText="1"/>
      <protection locked="0"/>
    </xf>
    <xf numFmtId="49" fontId="16" fillId="11" borderId="3" xfId="3" applyNumberFormat="1" applyFont="1" applyFill="1" applyBorder="1" applyAlignment="1" applyProtection="1">
      <alignment horizontal="left" vertical="top" wrapText="1"/>
      <protection locked="0"/>
    </xf>
    <xf numFmtId="49" fontId="16" fillId="11" borderId="4" xfId="3" applyNumberFormat="1" applyFont="1" applyFill="1" applyBorder="1" applyAlignment="1" applyProtection="1">
      <alignment horizontal="left" vertical="top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24" fillId="9" borderId="33" xfId="3" applyFont="1" applyFill="1" applyBorder="1" applyAlignment="1" applyProtection="1">
      <alignment horizontal="center" vertical="center" wrapText="1"/>
      <protection locked="0"/>
    </xf>
    <xf numFmtId="0" fontId="24" fillId="9" borderId="32" xfId="3" applyFont="1" applyFill="1" applyBorder="1" applyAlignment="1" applyProtection="1">
      <alignment horizontal="center" vertical="center" wrapText="1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43" fontId="24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24" fillId="9" borderId="5" xfId="3" applyFont="1" applyFill="1" applyBorder="1" applyAlignment="1" applyProtection="1">
      <alignment horizontal="center" vertical="center" wrapText="1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24" fillId="9" borderId="1" xfId="3" applyFont="1" applyFill="1" applyBorder="1" applyAlignment="1" applyProtection="1">
      <alignment horizontal="center" vertical="center" wrapText="1"/>
      <protection locked="0"/>
    </xf>
    <xf numFmtId="0" fontId="24" fillId="9" borderId="12" xfId="3" applyFont="1" applyFill="1" applyBorder="1" applyAlignment="1" applyProtection="1">
      <alignment horizontal="center" vertical="center" wrapText="1"/>
      <protection locked="0"/>
    </xf>
    <xf numFmtId="166" fontId="26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26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 applyProtection="1">
      <alignment horizontal="center" vertical="center"/>
      <protection locked="0"/>
    </xf>
    <xf numFmtId="0" fontId="16" fillId="0" borderId="11" xfId="2" applyFont="1" applyFill="1" applyBorder="1" applyAlignment="1" applyProtection="1">
      <alignment horizontal="center" vertical="center"/>
      <protection locked="0"/>
    </xf>
    <xf numFmtId="0" fontId="10" fillId="0" borderId="8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10" fillId="0" borderId="9" xfId="2" applyFont="1" applyFill="1" applyBorder="1" applyAlignment="1" applyProtection="1">
      <alignment horizontal="center" vertical="center"/>
      <protection locked="0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49" fontId="11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6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6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0" fontId="22" fillId="3" borderId="0" xfId="5" applyFont="1" applyFill="1" applyAlignment="1">
      <alignment horizontal="left" wrapText="1"/>
    </xf>
    <xf numFmtId="0" fontId="19" fillId="3" borderId="13" xfId="5" applyFont="1" applyFill="1" applyBorder="1" applyAlignment="1">
      <alignment horizontal="left" vertical="center" wrapText="1"/>
    </xf>
    <xf numFmtId="169" fontId="23" fillId="3" borderId="0" xfId="6" applyFill="1" applyBorder="1" applyAlignment="1">
      <alignment horizontal="center"/>
    </xf>
    <xf numFmtId="170" fontId="19" fillId="6" borderId="31" xfId="5" applyNumberFormat="1" applyFont="1" applyFill="1" applyBorder="1" applyAlignment="1">
      <alignment horizontal="center"/>
    </xf>
    <xf numFmtId="170" fontId="19" fillId="6" borderId="17" xfId="5" applyNumberFormat="1" applyFont="1" applyFill="1" applyBorder="1" applyAlignment="1">
      <alignment horizontal="center"/>
    </xf>
    <xf numFmtId="0" fontId="22" fillId="3" borderId="0" xfId="5" applyFont="1" applyFill="1" applyAlignment="1">
      <alignment horizontal="left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6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7" xr:uid="{00000000-0005-0000-0000-000007000000}"/>
    <cellStyle name="Normal 4" xfId="1" xr:uid="{00000000-0005-0000-0000-000008000000}"/>
    <cellStyle name="Normal 4 3 6" xfId="5" xr:uid="{00000000-0005-0000-0000-000009000000}"/>
    <cellStyle name="Normal 5" xfId="14" xr:uid="{00000000-0005-0000-0000-00000A000000}"/>
    <cellStyle name="Normal_Plan1" xfId="10" xr:uid="{00000000-0005-0000-0000-00000B000000}"/>
    <cellStyle name="Porcentagem" xfId="11" builtinId="5"/>
    <cellStyle name="Vírgula 2" xfId="7" xr:uid="{00000000-0005-0000-0000-00000D000000}"/>
    <cellStyle name="Vírgula 2 2" xfId="9" xr:uid="{00000000-0005-0000-0000-00000E000000}"/>
    <cellStyle name="Vírgula 2 2 2" xfId="13" xr:uid="{00000000-0005-0000-0000-00000F000000}"/>
    <cellStyle name="Vírgula 2 3" xfId="12" xr:uid="{00000000-0005-0000-0000-000010000000}"/>
    <cellStyle name="Vírgula 2 4" xfId="18" xr:uid="{00000000-0005-0000-0000-000011000000}"/>
    <cellStyle name="Vírgula 3" xfId="15" xr:uid="{00000000-0005-0000-0000-000012000000}"/>
  </cellStyles>
  <dxfs count="24"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69273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74468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398318</xdr:colOff>
      <xdr:row>1</xdr:row>
      <xdr:rowOff>62874</xdr:rowOff>
    </xdr:from>
    <xdr:to>
      <xdr:col>2</xdr:col>
      <xdr:colOff>536862</xdr:colOff>
      <xdr:row>9</xdr:row>
      <xdr:rowOff>142206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18" y="253374"/>
          <a:ext cx="2476499" cy="1603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>16 - EQUIPAMENTOS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>16 - EQUIPAMENTOS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2"/>
  <sheetViews>
    <sheetView view="pageBreakPreview" topLeftCell="A40" zoomScale="110" zoomScaleNormal="100" zoomScaleSheetLayoutView="100" workbookViewId="0">
      <selection activeCell="AB52" sqref="AB52"/>
    </sheetView>
  </sheetViews>
  <sheetFormatPr defaultColWidth="2.7109375" defaultRowHeight="12.75" customHeight="1" x14ac:dyDescent="0.25"/>
  <cols>
    <col min="27" max="27" width="5.5703125" customWidth="1"/>
    <col min="34" max="34" width="4.42578125" customWidth="1"/>
  </cols>
  <sheetData>
    <row r="1" spans="1:34" ht="10.5" customHeight="1" x14ac:dyDescent="0.25">
      <c r="A1" s="249"/>
      <c r="B1" s="250"/>
      <c r="C1" s="250"/>
      <c r="D1" s="250"/>
      <c r="E1" s="250"/>
      <c r="F1" s="250"/>
      <c r="G1" s="251"/>
      <c r="H1" s="229" t="s">
        <v>88</v>
      </c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1"/>
      <c r="AB1" s="246" t="s">
        <v>0</v>
      </c>
      <c r="AC1" s="247"/>
      <c r="AD1" s="247"/>
      <c r="AE1" s="247"/>
      <c r="AF1" s="247"/>
      <c r="AG1" s="247"/>
      <c r="AH1" s="248"/>
    </row>
    <row r="2" spans="1:34" ht="10.5" customHeight="1" x14ac:dyDescent="0.25">
      <c r="A2" s="252"/>
      <c r="B2" s="253"/>
      <c r="C2" s="253"/>
      <c r="D2" s="253"/>
      <c r="E2" s="253"/>
      <c r="F2" s="253"/>
      <c r="G2" s="254"/>
      <c r="H2" s="232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  <c r="AB2" s="178"/>
      <c r="AC2" s="179"/>
      <c r="AD2" s="179"/>
      <c r="AE2" s="179"/>
      <c r="AF2" s="179"/>
      <c r="AG2" s="179"/>
      <c r="AH2" s="180"/>
    </row>
    <row r="3" spans="1:34" ht="10.5" customHeight="1" x14ac:dyDescent="0.25">
      <c r="A3" s="252"/>
      <c r="B3" s="253"/>
      <c r="C3" s="253"/>
      <c r="D3" s="253"/>
      <c r="E3" s="253"/>
      <c r="F3" s="253"/>
      <c r="G3" s="254"/>
      <c r="H3" s="181" t="s">
        <v>1</v>
      </c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3" t="s">
        <v>2</v>
      </c>
      <c r="X3" s="182"/>
      <c r="Y3" s="182"/>
      <c r="Z3" s="182"/>
      <c r="AA3" s="184"/>
      <c r="AB3" s="178"/>
      <c r="AC3" s="185"/>
      <c r="AD3" s="186" t="s">
        <v>3</v>
      </c>
      <c r="AE3" s="179"/>
      <c r="AF3" s="179"/>
      <c r="AG3" s="179"/>
      <c r="AH3" s="180"/>
    </row>
    <row r="4" spans="1:34" ht="22.5" customHeight="1" x14ac:dyDescent="0.25">
      <c r="A4" s="252"/>
      <c r="B4" s="253"/>
      <c r="C4" s="253"/>
      <c r="D4" s="253"/>
      <c r="E4" s="253"/>
      <c r="F4" s="253"/>
      <c r="G4" s="254"/>
      <c r="H4" s="220" t="s">
        <v>155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2"/>
      <c r="W4" s="235" t="s">
        <v>158</v>
      </c>
      <c r="X4" s="236"/>
      <c r="Y4" s="236"/>
      <c r="Z4" s="236"/>
      <c r="AA4" s="237"/>
      <c r="AB4" s="178"/>
      <c r="AC4" s="185" t="s">
        <v>100</v>
      </c>
      <c r="AD4" s="186" t="s">
        <v>4</v>
      </c>
      <c r="AE4" s="179"/>
      <c r="AF4" s="179"/>
      <c r="AG4" s="179"/>
      <c r="AH4" s="180"/>
    </row>
    <row r="5" spans="1:34" ht="10.5" customHeight="1" x14ac:dyDescent="0.25">
      <c r="A5" s="252"/>
      <c r="B5" s="253"/>
      <c r="C5" s="253"/>
      <c r="D5" s="253"/>
      <c r="E5" s="253"/>
      <c r="F5" s="253"/>
      <c r="G5" s="254"/>
      <c r="H5" s="181" t="s">
        <v>89</v>
      </c>
      <c r="I5" s="182"/>
      <c r="J5" s="182"/>
      <c r="K5" s="182"/>
      <c r="L5" s="184"/>
      <c r="M5" s="183" t="s">
        <v>90</v>
      </c>
      <c r="N5" s="182"/>
      <c r="O5" s="182"/>
      <c r="P5" s="182"/>
      <c r="Q5" s="184"/>
      <c r="R5" s="183" t="s">
        <v>91</v>
      </c>
      <c r="S5" s="182"/>
      <c r="T5" s="182"/>
      <c r="U5" s="182"/>
      <c r="V5" s="184"/>
      <c r="W5" s="183" t="s">
        <v>92</v>
      </c>
      <c r="X5" s="182"/>
      <c r="Y5" s="182"/>
      <c r="Z5" s="182"/>
      <c r="AA5" s="184"/>
      <c r="AB5" s="178"/>
      <c r="AC5" s="185"/>
      <c r="AD5" s="186" t="s">
        <v>5</v>
      </c>
      <c r="AE5" s="179"/>
      <c r="AF5" s="179"/>
      <c r="AG5" s="179"/>
      <c r="AH5" s="180"/>
    </row>
    <row r="6" spans="1:34" ht="10.5" customHeight="1" x14ac:dyDescent="0.25">
      <c r="A6" s="252"/>
      <c r="B6" s="253"/>
      <c r="C6" s="253"/>
      <c r="D6" s="253"/>
      <c r="E6" s="253"/>
      <c r="F6" s="253"/>
      <c r="G6" s="254"/>
      <c r="H6" s="220" t="s">
        <v>154</v>
      </c>
      <c r="I6" s="221"/>
      <c r="J6" s="221"/>
      <c r="K6" s="221"/>
      <c r="L6" s="222"/>
      <c r="M6" s="220" t="s">
        <v>154</v>
      </c>
      <c r="N6" s="221"/>
      <c r="O6" s="221"/>
      <c r="P6" s="221"/>
      <c r="Q6" s="222"/>
      <c r="R6" s="220" t="s">
        <v>154</v>
      </c>
      <c r="S6" s="221"/>
      <c r="T6" s="221"/>
      <c r="U6" s="221"/>
      <c r="V6" s="222"/>
      <c r="W6" s="240"/>
      <c r="X6" s="241"/>
      <c r="Y6" s="241"/>
      <c r="Z6" s="241"/>
      <c r="AA6" s="242"/>
      <c r="AB6" s="178"/>
      <c r="AC6" s="185"/>
      <c r="AD6" s="186" t="s">
        <v>6</v>
      </c>
      <c r="AE6" s="179"/>
      <c r="AF6" s="179"/>
      <c r="AG6" s="179"/>
      <c r="AH6" s="180"/>
    </row>
    <row r="7" spans="1:34" ht="10.5" customHeight="1" x14ac:dyDescent="0.25">
      <c r="A7" s="252"/>
      <c r="B7" s="253"/>
      <c r="C7" s="253"/>
      <c r="D7" s="253"/>
      <c r="E7" s="253"/>
      <c r="F7" s="253"/>
      <c r="G7" s="255"/>
      <c r="H7" s="187" t="s">
        <v>64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3" t="s">
        <v>8</v>
      </c>
      <c r="X7" s="182"/>
      <c r="Y7" s="182"/>
      <c r="Z7" s="183" t="s">
        <v>9</v>
      </c>
      <c r="AA7" s="184"/>
      <c r="AB7" s="179"/>
      <c r="AC7" s="185"/>
      <c r="AD7" s="186" t="s">
        <v>10</v>
      </c>
      <c r="AE7" s="179"/>
      <c r="AF7" s="179"/>
      <c r="AG7" s="179"/>
      <c r="AH7" s="180"/>
    </row>
    <row r="8" spans="1:34" ht="10.5" customHeight="1" x14ac:dyDescent="0.25">
      <c r="A8" s="252"/>
      <c r="B8" s="253"/>
      <c r="C8" s="253"/>
      <c r="D8" s="253"/>
      <c r="E8" s="253"/>
      <c r="F8" s="253"/>
      <c r="G8" s="254"/>
      <c r="H8" s="220" t="s">
        <v>153</v>
      </c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2"/>
      <c r="W8" s="243">
        <v>44139</v>
      </c>
      <c r="X8" s="244"/>
      <c r="Y8" s="245"/>
      <c r="Z8" s="220">
        <v>0</v>
      </c>
      <c r="AA8" s="222"/>
      <c r="AB8" s="179"/>
      <c r="AC8" s="188"/>
      <c r="AD8" s="186"/>
      <c r="AE8" s="179"/>
      <c r="AF8" s="179"/>
      <c r="AG8" s="179"/>
      <c r="AH8" s="180"/>
    </row>
    <row r="9" spans="1:34" ht="10.5" customHeight="1" x14ac:dyDescent="0.25">
      <c r="A9" s="252"/>
      <c r="B9" s="253"/>
      <c r="C9" s="253"/>
      <c r="D9" s="253"/>
      <c r="E9" s="253"/>
      <c r="F9" s="253"/>
      <c r="G9" s="254"/>
      <c r="H9" s="189" t="s">
        <v>11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1"/>
      <c r="AB9" s="179"/>
      <c r="AC9" s="179"/>
      <c r="AD9" s="179"/>
      <c r="AE9" s="179"/>
      <c r="AF9" s="179"/>
      <c r="AG9" s="179"/>
      <c r="AH9" s="180"/>
    </row>
    <row r="10" spans="1:34" ht="10.5" customHeight="1" x14ac:dyDescent="0.25">
      <c r="A10" s="252"/>
      <c r="B10" s="253"/>
      <c r="C10" s="253"/>
      <c r="D10" s="253"/>
      <c r="E10" s="253"/>
      <c r="F10" s="253"/>
      <c r="G10" s="254"/>
      <c r="H10" s="223" t="s">
        <v>159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5"/>
      <c r="AB10" s="178"/>
      <c r="AC10" s="179"/>
      <c r="AD10" s="179"/>
      <c r="AE10" s="179"/>
      <c r="AF10" s="179"/>
      <c r="AG10" s="179"/>
      <c r="AH10" s="180"/>
    </row>
    <row r="11" spans="1:34" ht="10.5" customHeight="1" x14ac:dyDescent="0.25">
      <c r="A11" s="252"/>
      <c r="B11" s="253"/>
      <c r="C11" s="253"/>
      <c r="D11" s="253"/>
      <c r="E11" s="253"/>
      <c r="F11" s="253"/>
      <c r="G11" s="254"/>
      <c r="H11" s="223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5"/>
      <c r="AB11" s="192"/>
      <c r="AC11" s="193"/>
      <c r="AD11" s="193"/>
      <c r="AE11" s="193"/>
      <c r="AF11" s="193"/>
      <c r="AG11" s="193"/>
      <c r="AH11" s="194"/>
    </row>
    <row r="12" spans="1:34" s="105" customFormat="1" ht="10.5" customHeight="1" x14ac:dyDescent="0.25">
      <c r="A12" s="252"/>
      <c r="B12" s="253"/>
      <c r="C12" s="253"/>
      <c r="D12" s="253"/>
      <c r="E12" s="253"/>
      <c r="F12" s="253"/>
      <c r="G12" s="254"/>
      <c r="H12" s="223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5"/>
      <c r="AB12" s="192"/>
      <c r="AC12" s="193"/>
      <c r="AD12" s="193"/>
      <c r="AE12" s="193"/>
      <c r="AF12" s="193"/>
      <c r="AG12" s="193"/>
      <c r="AH12" s="194"/>
    </row>
    <row r="13" spans="1:34" ht="12.75" customHeight="1" x14ac:dyDescent="0.25">
      <c r="A13" s="256"/>
      <c r="B13" s="257"/>
      <c r="C13" s="257"/>
      <c r="D13" s="257"/>
      <c r="E13" s="257"/>
      <c r="F13" s="257"/>
      <c r="G13" s="258"/>
      <c r="H13" s="226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8"/>
      <c r="AB13" s="195"/>
      <c r="AC13" s="196"/>
      <c r="AD13" s="196"/>
      <c r="AE13" s="196"/>
      <c r="AF13" s="196"/>
      <c r="AG13" s="196"/>
      <c r="AH13" s="197"/>
    </row>
    <row r="14" spans="1:34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</row>
    <row r="15" spans="1:34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4" ht="12.75" customHeight="1" x14ac:dyDescent="0.25">
      <c r="A16" s="4"/>
      <c r="B16" s="2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9"/>
    </row>
    <row r="17" spans="1:34" ht="12.75" customHeight="1" x14ac:dyDescent="0.25">
      <c r="A17" s="4"/>
      <c r="B17" s="2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9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6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6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ht="12.75" customHeight="1" x14ac:dyDescent="0.25">
      <c r="A33" s="4"/>
      <c r="B33" s="2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1"/>
      <c r="AC33" s="1"/>
      <c r="AD33" s="1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1"/>
      <c r="AF34" s="1"/>
      <c r="AG34" s="1"/>
      <c r="AH34" s="5"/>
    </row>
    <row r="35" spans="1:34" ht="12.75" customHeight="1" x14ac:dyDescent="0.25">
      <c r="A35" s="6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6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B37" s="2"/>
      <c r="AC37" s="1"/>
      <c r="AD37" s="1"/>
      <c r="AE37" s="1"/>
      <c r="AF37" s="1"/>
      <c r="AG37" s="1"/>
      <c r="AH37" s="5"/>
    </row>
    <row r="38" spans="1:34" ht="12.75" customHeight="1" x14ac:dyDescent="0.25">
      <c r="A38" s="4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1"/>
      <c r="Q38" s="1"/>
      <c r="R38" s="1"/>
      <c r="S38" s="2"/>
      <c r="T38" s="2"/>
      <c r="U38" s="2"/>
      <c r="V38" s="1"/>
      <c r="W38" s="1"/>
      <c r="X38" s="2"/>
      <c r="Y38" s="2"/>
      <c r="Z38" s="1"/>
      <c r="AA38" s="2"/>
      <c r="AB38" s="1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2"/>
      <c r="AA39" s="2"/>
      <c r="AB39" s="2"/>
      <c r="AC39" s="2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1"/>
      <c r="AA40" s="2"/>
      <c r="AB40" s="1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1"/>
      <c r="AC41" s="1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6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204"/>
      <c r="C57" s="206"/>
      <c r="D57" s="205"/>
      <c r="E57" s="207"/>
      <c r="F57" s="207"/>
      <c r="G57" s="207"/>
      <c r="H57" s="208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10"/>
      <c r="AB57" s="204"/>
      <c r="AC57" s="205"/>
      <c r="AD57" s="204"/>
      <c r="AE57" s="205"/>
      <c r="AF57" s="204"/>
      <c r="AG57" s="205"/>
      <c r="AH57" s="5"/>
    </row>
    <row r="58" spans="1:34" ht="12.75" customHeight="1" x14ac:dyDescent="0.25">
      <c r="A58" s="6"/>
      <c r="B58" s="204"/>
      <c r="C58" s="206"/>
      <c r="D58" s="205"/>
      <c r="E58" s="207"/>
      <c r="F58" s="207"/>
      <c r="G58" s="207"/>
      <c r="H58" s="208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10"/>
      <c r="AB58" s="204"/>
      <c r="AC58" s="205"/>
      <c r="AD58" s="204"/>
      <c r="AE58" s="205"/>
      <c r="AF58" s="204"/>
      <c r="AG58" s="205"/>
      <c r="AH58" s="5"/>
    </row>
    <row r="59" spans="1:34" ht="12.75" customHeight="1" x14ac:dyDescent="0.25">
      <c r="A59" s="6"/>
      <c r="B59" s="204"/>
      <c r="C59" s="206"/>
      <c r="D59" s="205"/>
      <c r="E59" s="207"/>
      <c r="F59" s="207"/>
      <c r="G59" s="207"/>
      <c r="H59" s="208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10"/>
      <c r="AB59" s="204"/>
      <c r="AC59" s="205"/>
      <c r="AD59" s="204"/>
      <c r="AE59" s="205"/>
      <c r="AF59" s="204"/>
      <c r="AG59" s="205"/>
      <c r="AH59" s="5"/>
    </row>
    <row r="60" spans="1:34" ht="12.75" customHeight="1" x14ac:dyDescent="0.25">
      <c r="A60" s="6"/>
      <c r="B60" s="204"/>
      <c r="C60" s="206"/>
      <c r="D60" s="205"/>
      <c r="E60" s="207"/>
      <c r="F60" s="207"/>
      <c r="G60" s="207"/>
      <c r="H60" s="208"/>
      <c r="I60" s="209"/>
      <c r="J60" s="209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10"/>
      <c r="AB60" s="204"/>
      <c r="AC60" s="205"/>
      <c r="AD60" s="204"/>
      <c r="AE60" s="205"/>
      <c r="AF60" s="204"/>
      <c r="AG60" s="205"/>
      <c r="AH60" s="5"/>
    </row>
    <row r="61" spans="1:34" ht="12.75" customHeight="1" x14ac:dyDescent="0.25">
      <c r="A61" s="6"/>
      <c r="B61" s="204"/>
      <c r="C61" s="206"/>
      <c r="D61" s="205"/>
      <c r="E61" s="211"/>
      <c r="F61" s="212"/>
      <c r="G61" s="212"/>
      <c r="H61" s="208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10"/>
      <c r="AB61" s="204"/>
      <c r="AC61" s="205"/>
      <c r="AD61" s="204"/>
      <c r="AE61" s="205"/>
      <c r="AF61" s="204"/>
      <c r="AG61" s="205"/>
      <c r="AH61" s="5"/>
    </row>
    <row r="62" spans="1:34" ht="12.75" customHeight="1" x14ac:dyDescent="0.25">
      <c r="A62" s="6"/>
      <c r="B62" s="204">
        <v>1</v>
      </c>
      <c r="C62" s="206"/>
      <c r="D62" s="205"/>
      <c r="E62" s="211">
        <v>44173</v>
      </c>
      <c r="F62" s="212"/>
      <c r="G62" s="212"/>
      <c r="H62" s="208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10"/>
      <c r="AB62" s="204" t="s">
        <v>162</v>
      </c>
      <c r="AC62" s="205"/>
      <c r="AD62" s="204" t="s">
        <v>163</v>
      </c>
      <c r="AE62" s="205"/>
      <c r="AF62" s="204" t="s">
        <v>163</v>
      </c>
      <c r="AG62" s="205"/>
      <c r="AH62" s="5"/>
    </row>
    <row r="63" spans="1:34" ht="12.75" customHeight="1" x14ac:dyDescent="0.25">
      <c r="A63" s="7"/>
      <c r="B63" s="213" t="s">
        <v>12</v>
      </c>
      <c r="C63" s="214"/>
      <c r="D63" s="215"/>
      <c r="E63" s="216" t="s">
        <v>67</v>
      </c>
      <c r="F63" s="216"/>
      <c r="G63" s="216"/>
      <c r="H63" s="217" t="s">
        <v>13</v>
      </c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9"/>
      <c r="AB63" s="213" t="s">
        <v>14</v>
      </c>
      <c r="AC63" s="215"/>
      <c r="AD63" s="213" t="s">
        <v>15</v>
      </c>
      <c r="AE63" s="215"/>
      <c r="AF63" s="213" t="s">
        <v>16</v>
      </c>
      <c r="AG63" s="215"/>
      <c r="AH63" s="8"/>
    </row>
    <row r="64" spans="1:34" ht="12.75" customHeight="1" x14ac:dyDescent="0.25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</row>
    <row r="138" spans="4:20" ht="12.75" customHeight="1" x14ac:dyDescent="0.25"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</row>
    <row r="139" spans="4:20" ht="12.75" customHeight="1" x14ac:dyDescent="0.25"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</row>
    <row r="140" spans="4:20" ht="12.75" customHeight="1" x14ac:dyDescent="0.25"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4:20" ht="12.75" customHeight="1" x14ac:dyDescent="0.25"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</row>
    <row r="142" spans="4:20" ht="12.75" customHeight="1" x14ac:dyDescent="0.25"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</row>
  </sheetData>
  <customSheetViews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6">
    <mergeCell ref="AF57:AG57"/>
    <mergeCell ref="H1:AA2"/>
    <mergeCell ref="H4:V4"/>
    <mergeCell ref="W4:AA4"/>
    <mergeCell ref="AB57:AC57"/>
    <mergeCell ref="H57:AA57"/>
    <mergeCell ref="C16:AH17"/>
    <mergeCell ref="B57:D57"/>
    <mergeCell ref="AD57:AE57"/>
    <mergeCell ref="W6:AA6"/>
    <mergeCell ref="H8:V8"/>
    <mergeCell ref="W8:Y8"/>
    <mergeCell ref="Z8:AA8"/>
    <mergeCell ref="AB1:AH1"/>
    <mergeCell ref="A1:G13"/>
    <mergeCell ref="H6:L6"/>
    <mergeCell ref="M6:Q6"/>
    <mergeCell ref="R6:V6"/>
    <mergeCell ref="AD59:AE59"/>
    <mergeCell ref="H10:AA13"/>
    <mergeCell ref="E57:G57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AF58:AG58"/>
    <mergeCell ref="B59:D59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</mergeCells>
  <pageMargins left="0.59055118110236227" right="0.39370078740157483" top="0.59055118110236227" bottom="0.19685039370078741" header="1.1417322834645669" footer="0.23622047244094491"/>
  <pageSetup paperSize="9" scale="95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F46"/>
  <sheetViews>
    <sheetView showGridLines="0" tabSelected="1" view="pageBreakPreview" topLeftCell="A25" zoomScale="55" zoomScaleNormal="55" zoomScaleSheetLayoutView="55" workbookViewId="0">
      <selection activeCell="D17" sqref="D17:E17"/>
    </sheetView>
  </sheetViews>
  <sheetFormatPr defaultColWidth="6.7109375" defaultRowHeight="18" customHeight="1" outlineLevelRow="1" x14ac:dyDescent="0.25"/>
  <cols>
    <col min="1" max="1" width="17.140625" style="79" customWidth="1"/>
    <col min="2" max="2" width="18" style="79" customWidth="1"/>
    <col min="3" max="3" width="14.28515625" style="79" customWidth="1"/>
    <col min="4" max="4" width="47.7109375" style="79" customWidth="1"/>
    <col min="5" max="5" width="55.28515625" style="79" customWidth="1"/>
    <col min="6" max="6" width="28.7109375" style="79" customWidth="1"/>
    <col min="7" max="7" width="16.7109375" style="177" customWidth="1"/>
    <col min="8" max="8" width="16.7109375" style="98" customWidth="1"/>
    <col min="9" max="9" width="16.7109375" style="79" customWidth="1"/>
    <col min="10" max="10" width="24.140625" style="79" customWidth="1"/>
    <col min="11" max="11" width="23.85546875" style="79" customWidth="1"/>
    <col min="12" max="12" width="20.7109375" style="79" customWidth="1"/>
    <col min="13" max="13" width="13.7109375" style="79" customWidth="1"/>
    <col min="14" max="14" width="29" style="79" customWidth="1"/>
    <col min="15" max="15" width="9.7109375" style="79" customWidth="1"/>
    <col min="16" max="16" width="20.140625" style="79" customWidth="1"/>
    <col min="17" max="17" width="23.140625" style="79" customWidth="1"/>
    <col min="18" max="32" width="6.7109375" style="79"/>
    <col min="33" max="33" width="10.5703125" style="79" customWidth="1"/>
    <col min="34" max="16384" width="6.7109375" style="79"/>
  </cols>
  <sheetData>
    <row r="1" spans="1:20" ht="15" customHeight="1" x14ac:dyDescent="0.25">
      <c r="A1" s="106"/>
      <c r="B1" s="107"/>
      <c r="C1" s="107"/>
      <c r="D1" s="294" t="str">
        <f>Capa!H1</f>
        <v>DIVISÃO DE INFRAESTRUTURA</v>
      </c>
      <c r="E1" s="295"/>
      <c r="F1" s="295"/>
      <c r="G1" s="295"/>
      <c r="H1" s="295"/>
      <c r="I1" s="295"/>
      <c r="J1" s="295"/>
      <c r="K1" s="108"/>
      <c r="L1" s="109"/>
      <c r="M1" s="109"/>
      <c r="N1" s="110"/>
    </row>
    <row r="2" spans="1:20" ht="15" customHeight="1" x14ac:dyDescent="0.25">
      <c r="A2" s="111"/>
      <c r="B2" s="112"/>
      <c r="C2" s="112"/>
      <c r="D2" s="296"/>
      <c r="E2" s="297"/>
      <c r="F2" s="297"/>
      <c r="G2" s="297"/>
      <c r="H2" s="297"/>
      <c r="I2" s="297"/>
      <c r="J2" s="297"/>
      <c r="K2" s="300" t="s">
        <v>0</v>
      </c>
      <c r="L2" s="301"/>
      <c r="M2" s="301"/>
      <c r="N2" s="302"/>
    </row>
    <row r="3" spans="1:20" ht="15" customHeight="1" x14ac:dyDescent="0.25">
      <c r="A3" s="111"/>
      <c r="B3" s="112"/>
      <c r="C3" s="112"/>
      <c r="D3" s="292" t="s">
        <v>1</v>
      </c>
      <c r="E3" s="293"/>
      <c r="F3" s="293"/>
      <c r="G3" s="293"/>
      <c r="H3" s="293"/>
      <c r="I3" s="292" t="s">
        <v>17</v>
      </c>
      <c r="J3" s="293"/>
      <c r="K3" s="155" t="s">
        <v>84</v>
      </c>
      <c r="L3" s="156"/>
      <c r="M3" s="290" t="s">
        <v>85</v>
      </c>
      <c r="N3" s="291"/>
    </row>
    <row r="4" spans="1:20" ht="15" customHeight="1" x14ac:dyDescent="0.25">
      <c r="A4" s="111"/>
      <c r="B4" s="112"/>
      <c r="C4" s="112"/>
      <c r="D4" s="274" t="str">
        <f>Capa!H4</f>
        <v>QUANTITATIVO DE CUSTOS PARA PROJETOS</v>
      </c>
      <c r="E4" s="275"/>
      <c r="F4" s="275"/>
      <c r="G4" s="275"/>
      <c r="H4" s="275"/>
      <c r="I4" s="298" t="str">
        <f>Capa!W4</f>
        <v>DI-601-PB-CV-EC-0001-R00</v>
      </c>
      <c r="J4" s="299"/>
      <c r="K4" s="157" t="str">
        <f>IF(Capa!AC3="","",Capa!AC3)</f>
        <v/>
      </c>
      <c r="L4" s="158" t="s">
        <v>3</v>
      </c>
      <c r="M4" s="157"/>
      <c r="N4" s="158" t="s">
        <v>95</v>
      </c>
    </row>
    <row r="5" spans="1:20" ht="15" customHeight="1" x14ac:dyDescent="0.25">
      <c r="A5" s="111"/>
      <c r="B5" s="112"/>
      <c r="C5" s="112"/>
      <c r="D5" s="120" t="str">
        <f>Capa!H5</f>
        <v>ELABORADO:</v>
      </c>
      <c r="E5" s="120" t="str">
        <f>Capa!M5</f>
        <v>VERIFICADO:</v>
      </c>
      <c r="F5" s="292" t="str">
        <f>Capa!R5</f>
        <v>APROVADO:</v>
      </c>
      <c r="G5" s="293"/>
      <c r="H5" s="293"/>
      <c r="I5" s="292" t="s">
        <v>81</v>
      </c>
      <c r="J5" s="293"/>
      <c r="K5" s="157" t="s">
        <v>100</v>
      </c>
      <c r="L5" s="158" t="s">
        <v>4</v>
      </c>
      <c r="M5" s="157" t="s">
        <v>100</v>
      </c>
      <c r="N5" s="158" t="s">
        <v>86</v>
      </c>
    </row>
    <row r="6" spans="1:20" ht="15" customHeight="1" x14ac:dyDescent="0.25">
      <c r="A6" s="111"/>
      <c r="B6" s="112"/>
      <c r="C6" s="112"/>
      <c r="D6" s="121" t="str">
        <f>Capa!H6</f>
        <v>AU-DI</v>
      </c>
      <c r="E6" s="121" t="str">
        <f>Capa!M6</f>
        <v>AU-DI</v>
      </c>
      <c r="F6" s="274" t="str">
        <f>Capa!R6</f>
        <v>AU-DI</v>
      </c>
      <c r="G6" s="275"/>
      <c r="H6" s="275"/>
      <c r="I6" s="298">
        <f>Capa!W6</f>
        <v>0</v>
      </c>
      <c r="J6" s="299"/>
      <c r="K6" s="157" t="str">
        <f>IF(Capa!AC5="","",Capa!AC5)</f>
        <v/>
      </c>
      <c r="L6" s="158" t="s">
        <v>5</v>
      </c>
      <c r="M6" s="157"/>
      <c r="N6" s="158" t="s">
        <v>82</v>
      </c>
    </row>
    <row r="7" spans="1:20" ht="15" customHeight="1" x14ac:dyDescent="0.25">
      <c r="A7" s="111"/>
      <c r="B7" s="112"/>
      <c r="C7" s="112"/>
      <c r="D7" s="292" t="s">
        <v>7</v>
      </c>
      <c r="E7" s="293"/>
      <c r="F7" s="293"/>
      <c r="G7" s="293"/>
      <c r="H7" s="293"/>
      <c r="I7" s="113" t="s">
        <v>8</v>
      </c>
      <c r="J7" s="135" t="s">
        <v>9</v>
      </c>
      <c r="K7" s="157" t="str">
        <f>IF(Capa!AC6="","",Capa!AC6)</f>
        <v/>
      </c>
      <c r="L7" s="158" t="s">
        <v>6</v>
      </c>
      <c r="M7" s="157"/>
      <c r="N7" s="158" t="s">
        <v>83</v>
      </c>
    </row>
    <row r="8" spans="1:20" ht="15" customHeight="1" x14ac:dyDescent="0.25">
      <c r="A8" s="111"/>
      <c r="B8" s="112"/>
      <c r="C8" s="112"/>
      <c r="D8" s="274" t="str">
        <f>Capa!H8</f>
        <v>CONTRATAÇÃO DE PROJETOS COMPLEMENTARES</v>
      </c>
      <c r="E8" s="275"/>
      <c r="F8" s="275"/>
      <c r="G8" s="275"/>
      <c r="H8" s="275"/>
      <c r="I8" s="104">
        <f>Capa!W8</f>
        <v>44139</v>
      </c>
      <c r="J8" s="128">
        <f>Capa!Z8</f>
        <v>0</v>
      </c>
      <c r="K8" s="157" t="str">
        <f>IF(Capa!AC7="","",Capa!AC7)</f>
        <v/>
      </c>
      <c r="L8" s="158" t="s">
        <v>10</v>
      </c>
      <c r="M8" s="159"/>
      <c r="N8" s="158"/>
    </row>
    <row r="9" spans="1:20" ht="15" customHeight="1" x14ac:dyDescent="0.25">
      <c r="A9" s="111"/>
      <c r="B9" s="112"/>
      <c r="C9" s="112"/>
      <c r="D9" s="292" t="s">
        <v>11</v>
      </c>
      <c r="E9" s="293"/>
      <c r="F9" s="293"/>
      <c r="G9" s="293"/>
      <c r="H9" s="293"/>
      <c r="I9" s="293"/>
      <c r="J9" s="293"/>
      <c r="K9" s="119" t="str">
        <f>IF(Capa!AC8="","",Capa!AC8)</f>
        <v/>
      </c>
      <c r="L9" s="117"/>
      <c r="M9" s="118"/>
      <c r="N9" s="116"/>
    </row>
    <row r="10" spans="1:20" ht="28.5" customHeight="1" x14ac:dyDescent="0.25">
      <c r="A10" s="111"/>
      <c r="B10" s="112"/>
      <c r="C10" s="112"/>
      <c r="D10" s="274" t="str">
        <f>Capa!H10</f>
        <v>ED 601 MUDANÇA DE CABINE PRIMARIA 01</v>
      </c>
      <c r="E10" s="275"/>
      <c r="F10" s="275"/>
      <c r="G10" s="275"/>
      <c r="H10" s="275"/>
      <c r="I10" s="275"/>
      <c r="J10" s="275"/>
      <c r="K10" s="114"/>
      <c r="L10" s="115"/>
      <c r="M10" s="115"/>
      <c r="N10" s="115"/>
    </row>
    <row r="11" spans="1:20" s="80" customFormat="1" ht="50.25" customHeight="1" x14ac:dyDescent="0.25">
      <c r="A11" s="278" t="s">
        <v>65</v>
      </c>
      <c r="B11" s="276" t="s">
        <v>76</v>
      </c>
      <c r="C11" s="276" t="s">
        <v>68</v>
      </c>
      <c r="D11" s="280" t="s">
        <v>13</v>
      </c>
      <c r="E11" s="280"/>
      <c r="F11" s="276" t="s">
        <v>21</v>
      </c>
      <c r="G11" s="278" t="s">
        <v>18</v>
      </c>
      <c r="H11" s="282" t="s">
        <v>19</v>
      </c>
      <c r="I11" s="283" t="s">
        <v>96</v>
      </c>
      <c r="J11" s="278" t="s">
        <v>77</v>
      </c>
      <c r="K11" s="134" t="s">
        <v>78</v>
      </c>
      <c r="L11" s="276" t="s">
        <v>79</v>
      </c>
      <c r="M11" s="278" t="s">
        <v>80</v>
      </c>
      <c r="N11" s="286"/>
    </row>
    <row r="12" spans="1:20" s="80" customFormat="1" ht="18" customHeight="1" x14ac:dyDescent="0.25">
      <c r="A12" s="279"/>
      <c r="B12" s="277"/>
      <c r="C12" s="277"/>
      <c r="D12" s="281"/>
      <c r="E12" s="281"/>
      <c r="F12" s="277"/>
      <c r="G12" s="279"/>
      <c r="H12" s="282"/>
      <c r="I12" s="283"/>
      <c r="J12" s="279"/>
      <c r="K12" s="134"/>
      <c r="L12" s="277"/>
      <c r="M12" s="279"/>
      <c r="N12" s="287"/>
    </row>
    <row r="13" spans="1:20" s="81" customFormat="1" ht="18" customHeight="1" x14ac:dyDescent="0.25">
      <c r="A13" s="101"/>
      <c r="B13" s="102"/>
      <c r="C13" s="102"/>
      <c r="D13" s="303" t="s">
        <v>98</v>
      </c>
      <c r="E13" s="303"/>
      <c r="F13" s="102"/>
      <c r="G13" s="160"/>
      <c r="H13" s="102"/>
      <c r="I13" s="102"/>
      <c r="J13" s="102"/>
      <c r="K13" s="102"/>
      <c r="L13" s="102"/>
      <c r="M13" s="102"/>
      <c r="N13" s="102"/>
      <c r="P13" s="80"/>
      <c r="Q13" s="80"/>
      <c r="R13" s="80"/>
      <c r="S13" s="80"/>
      <c r="T13" s="80"/>
    </row>
    <row r="14" spans="1:20" s="81" customFormat="1" ht="18" customHeight="1" x14ac:dyDescent="0.25">
      <c r="A14" s="82" t="s">
        <v>66</v>
      </c>
      <c r="B14" s="100"/>
      <c r="C14" s="82"/>
      <c r="D14" s="263" t="s">
        <v>101</v>
      </c>
      <c r="E14" s="264"/>
      <c r="F14" s="83"/>
      <c r="G14" s="131"/>
      <c r="H14" s="129"/>
      <c r="I14" s="130"/>
      <c r="J14" s="126">
        <f>SUBTOTAL(9,J15:J22)</f>
        <v>27057.98</v>
      </c>
      <c r="K14" s="126">
        <f>SUBTOTAL(9,K15:K22)</f>
        <v>34634.214400000004</v>
      </c>
      <c r="L14" s="202">
        <f>K14/K45</f>
        <v>0.51149455272454514</v>
      </c>
      <c r="M14" s="265"/>
      <c r="N14" s="266"/>
      <c r="P14" s="80"/>
      <c r="Q14" s="80"/>
      <c r="R14" s="80"/>
      <c r="S14" s="80"/>
      <c r="T14" s="80"/>
    </row>
    <row r="15" spans="1:20" s="154" customFormat="1" ht="18" customHeight="1" outlineLevel="1" x14ac:dyDescent="0.25">
      <c r="A15" s="148" t="s">
        <v>97</v>
      </c>
      <c r="B15" s="161"/>
      <c r="C15" s="161"/>
      <c r="D15" s="306" t="s">
        <v>98</v>
      </c>
      <c r="E15" s="307"/>
      <c r="F15" s="141"/>
      <c r="G15" s="149"/>
      <c r="H15" s="138"/>
      <c r="I15" s="150"/>
      <c r="J15" s="144"/>
      <c r="K15" s="144"/>
      <c r="L15" s="151"/>
      <c r="M15" s="288"/>
      <c r="N15" s="289"/>
      <c r="O15" s="152"/>
      <c r="P15" s="153"/>
      <c r="Q15" s="153"/>
      <c r="R15" s="153"/>
      <c r="S15" s="153"/>
      <c r="T15" s="153"/>
    </row>
    <row r="16" spans="1:20" s="81" customFormat="1" ht="34.5" customHeight="1" outlineLevel="1" x14ac:dyDescent="0.25">
      <c r="A16" s="139" t="s">
        <v>102</v>
      </c>
      <c r="B16" s="162" t="s">
        <v>69</v>
      </c>
      <c r="C16" s="164" t="s">
        <v>110</v>
      </c>
      <c r="D16" s="304" t="s">
        <v>112</v>
      </c>
      <c r="E16" s="305"/>
      <c r="F16" s="141"/>
      <c r="G16" s="167" t="s">
        <v>119</v>
      </c>
      <c r="H16" s="138">
        <v>1</v>
      </c>
      <c r="I16" s="136">
        <v>886.42</v>
      </c>
      <c r="J16" s="146">
        <f>I16*H16</f>
        <v>886.42</v>
      </c>
      <c r="K16" s="146">
        <f>1.28*J16</f>
        <v>1134.6176</v>
      </c>
      <c r="L16" s="201">
        <f>K16/K45</f>
        <v>1.675657242063492E-2</v>
      </c>
      <c r="M16" s="144"/>
      <c r="N16" s="145"/>
      <c r="O16" s="85"/>
      <c r="P16" s="80"/>
      <c r="Q16" s="80"/>
      <c r="R16" s="80"/>
      <c r="S16" s="80"/>
      <c r="T16" s="80"/>
    </row>
    <row r="17" spans="1:32" s="81" customFormat="1" ht="18" customHeight="1" outlineLevel="1" x14ac:dyDescent="0.25">
      <c r="A17" s="139" t="s">
        <v>103</v>
      </c>
      <c r="B17" s="162" t="s">
        <v>69</v>
      </c>
      <c r="C17" s="164" t="s">
        <v>111</v>
      </c>
      <c r="D17" s="304" t="s">
        <v>113</v>
      </c>
      <c r="E17" s="305"/>
      <c r="F17" s="141"/>
      <c r="G17" s="167" t="s">
        <v>120</v>
      </c>
      <c r="H17" s="138">
        <v>90</v>
      </c>
      <c r="I17" s="136">
        <v>83.55</v>
      </c>
      <c r="J17" s="200">
        <f>I17*H17</f>
        <v>7519.5</v>
      </c>
      <c r="K17" s="200">
        <f>1.28*J17</f>
        <v>9624.9600000000009</v>
      </c>
      <c r="L17" s="201">
        <f>K17/K45</f>
        <v>0.142145987587108</v>
      </c>
      <c r="M17" s="144"/>
      <c r="N17" s="145"/>
      <c r="O17" s="85"/>
      <c r="P17" s="80"/>
      <c r="Q17" s="80"/>
      <c r="R17" s="80"/>
      <c r="S17" s="80"/>
      <c r="T17" s="80"/>
    </row>
    <row r="18" spans="1:32" s="81" customFormat="1" ht="36" customHeight="1" outlineLevel="1" x14ac:dyDescent="0.25">
      <c r="A18" s="139" t="s">
        <v>104</v>
      </c>
      <c r="B18" s="162" t="s">
        <v>69</v>
      </c>
      <c r="C18" s="163" t="s">
        <v>157</v>
      </c>
      <c r="D18" s="304" t="s">
        <v>156</v>
      </c>
      <c r="E18" s="305"/>
      <c r="F18" s="141"/>
      <c r="G18" s="166" t="s">
        <v>118</v>
      </c>
      <c r="H18" s="138">
        <v>4000</v>
      </c>
      <c r="I18" s="136">
        <v>0.61</v>
      </c>
      <c r="J18" s="200">
        <f>I18*H18</f>
        <v>2440</v>
      </c>
      <c r="K18" s="200">
        <f>1.28*J18</f>
        <v>3123.2000000000003</v>
      </c>
      <c r="L18" s="201">
        <f>K18/K45</f>
        <v>4.6124903213317844E-2</v>
      </c>
      <c r="M18" s="144"/>
      <c r="N18" s="145"/>
      <c r="O18" s="85"/>
      <c r="P18" s="80"/>
      <c r="Q18" s="80"/>
      <c r="R18" s="80"/>
      <c r="S18" s="80"/>
      <c r="T18" s="80"/>
    </row>
    <row r="19" spans="1:32" s="81" customFormat="1" ht="19.5" customHeight="1" outlineLevel="1" x14ac:dyDescent="0.25">
      <c r="A19" s="148" t="s">
        <v>105</v>
      </c>
      <c r="B19" s="162"/>
      <c r="C19" s="163"/>
      <c r="D19" s="306" t="s">
        <v>114</v>
      </c>
      <c r="E19" s="307"/>
      <c r="F19" s="141"/>
      <c r="G19" s="166"/>
      <c r="H19" s="138"/>
      <c r="I19" s="136"/>
      <c r="J19" s="200"/>
      <c r="K19" s="200"/>
      <c r="L19" s="201"/>
      <c r="M19" s="144"/>
      <c r="N19" s="145"/>
      <c r="O19" s="85"/>
      <c r="P19" s="80"/>
      <c r="Q19" s="80"/>
      <c r="R19" s="80"/>
      <c r="S19" s="80"/>
      <c r="T19" s="80"/>
    </row>
    <row r="20" spans="1:32" s="81" customFormat="1" ht="36" customHeight="1" outlineLevel="1" x14ac:dyDescent="0.25">
      <c r="A20" s="139" t="s">
        <v>106</v>
      </c>
      <c r="B20" s="162" t="s">
        <v>109</v>
      </c>
      <c r="C20" s="199">
        <v>38431</v>
      </c>
      <c r="D20" s="304" t="s">
        <v>115</v>
      </c>
      <c r="E20" s="305"/>
      <c r="F20" s="141"/>
      <c r="G20" s="166" t="s">
        <v>121</v>
      </c>
      <c r="H20" s="138">
        <v>40</v>
      </c>
      <c r="I20" s="136">
        <v>103.38</v>
      </c>
      <c r="J20" s="200">
        <f>I20*H20</f>
        <v>4135.2</v>
      </c>
      <c r="K20" s="200">
        <f>1.28*J20</f>
        <v>5293.0559999999996</v>
      </c>
      <c r="L20" s="201">
        <f>K20/K45</f>
        <v>7.8170368757258982E-2</v>
      </c>
      <c r="M20" s="284"/>
      <c r="N20" s="285"/>
      <c r="O20" s="85"/>
      <c r="P20" s="80"/>
      <c r="Q20" s="80"/>
      <c r="R20" s="80"/>
      <c r="S20" s="80"/>
      <c r="T20" s="80"/>
    </row>
    <row r="21" spans="1:32" s="81" customFormat="1" ht="15.75" outlineLevel="1" x14ac:dyDescent="0.25">
      <c r="A21" s="139" t="s">
        <v>107</v>
      </c>
      <c r="B21" s="162" t="s">
        <v>109</v>
      </c>
      <c r="C21" s="163">
        <v>18352</v>
      </c>
      <c r="D21" s="304" t="s">
        <v>116</v>
      </c>
      <c r="E21" s="305"/>
      <c r="F21" s="141"/>
      <c r="G21" s="166" t="s">
        <v>122</v>
      </c>
      <c r="H21" s="138">
        <v>26</v>
      </c>
      <c r="I21" s="136">
        <v>9.51</v>
      </c>
      <c r="J21" s="200">
        <f>I21*H21</f>
        <v>247.26</v>
      </c>
      <c r="K21" s="122">
        <f>1.28*J21</f>
        <v>316.49279999999999</v>
      </c>
      <c r="L21" s="201">
        <f>K21/K45</f>
        <v>4.6741162166085938E-3</v>
      </c>
      <c r="M21" s="284"/>
      <c r="N21" s="285"/>
      <c r="O21" s="85"/>
      <c r="P21" s="80"/>
      <c r="Q21" s="80"/>
      <c r="R21" s="80"/>
      <c r="S21" s="80"/>
      <c r="T21" s="80"/>
    </row>
    <row r="22" spans="1:32" s="81" customFormat="1" ht="18" customHeight="1" outlineLevel="1" x14ac:dyDescent="0.25">
      <c r="A22" s="139" t="s">
        <v>108</v>
      </c>
      <c r="B22" s="162" t="s">
        <v>109</v>
      </c>
      <c r="C22" s="165">
        <v>1125</v>
      </c>
      <c r="D22" s="304" t="s">
        <v>117</v>
      </c>
      <c r="E22" s="305"/>
      <c r="F22" s="141"/>
      <c r="G22" s="166" t="s">
        <v>121</v>
      </c>
      <c r="H22" s="138">
        <v>80</v>
      </c>
      <c r="I22" s="136">
        <v>147.87</v>
      </c>
      <c r="J22" s="200">
        <f>I22*H22</f>
        <v>11829.6</v>
      </c>
      <c r="K22" s="122">
        <f>1.28*J22</f>
        <v>15141.888000000001</v>
      </c>
      <c r="L22" s="201">
        <f>K22/K45</f>
        <v>0.22362260452961671</v>
      </c>
      <c r="M22" s="142"/>
      <c r="N22" s="143"/>
      <c r="O22" s="85"/>
      <c r="P22" s="80"/>
      <c r="Q22" s="80"/>
      <c r="R22" s="80"/>
      <c r="S22" s="80"/>
      <c r="T22" s="80"/>
    </row>
    <row r="23" spans="1:32" s="81" customFormat="1" ht="18" customHeight="1" x14ac:dyDescent="0.25">
      <c r="A23" s="87" t="s">
        <v>93</v>
      </c>
      <c r="B23" s="99"/>
      <c r="C23" s="87"/>
      <c r="D23" s="263" t="s">
        <v>123</v>
      </c>
      <c r="E23" s="264"/>
      <c r="F23" s="88"/>
      <c r="G23" s="124"/>
      <c r="H23" s="89"/>
      <c r="I23" s="89"/>
      <c r="J23" s="126">
        <f>SUBTOTAL(9,J24:J25)</f>
        <v>4425.78</v>
      </c>
      <c r="K23" s="133">
        <f>SUBTOTAL(9,K24:K25)</f>
        <v>5664.9983999999995</v>
      </c>
      <c r="L23" s="202">
        <f>K23/K45</f>
        <v>8.3663391042392551E-2</v>
      </c>
      <c r="M23" s="265"/>
      <c r="N23" s="266"/>
      <c r="O23" s="85"/>
      <c r="P23" s="80"/>
      <c r="Q23" s="80"/>
      <c r="R23" s="80"/>
      <c r="S23" s="80"/>
      <c r="T23" s="80"/>
    </row>
    <row r="24" spans="1:32" s="81" customFormat="1" ht="18" customHeight="1" outlineLevel="1" x14ac:dyDescent="0.25">
      <c r="A24" s="168" t="s">
        <v>124</v>
      </c>
      <c r="B24" s="162" t="s">
        <v>69</v>
      </c>
      <c r="C24" s="169" t="s">
        <v>125</v>
      </c>
      <c r="D24" s="304" t="s">
        <v>126</v>
      </c>
      <c r="E24" s="305"/>
      <c r="F24" s="84"/>
      <c r="G24" s="174" t="s">
        <v>127</v>
      </c>
      <c r="H24" s="138">
        <v>2</v>
      </c>
      <c r="I24" s="136">
        <v>2212.89</v>
      </c>
      <c r="J24" s="122">
        <f>I24*H24</f>
        <v>4425.78</v>
      </c>
      <c r="K24" s="122">
        <f>1.28*J24</f>
        <v>5664.9983999999995</v>
      </c>
      <c r="L24" s="201">
        <f>K24/K45</f>
        <v>8.3663391042392551E-2</v>
      </c>
      <c r="M24" s="261"/>
      <c r="N24" s="262"/>
      <c r="O24" s="85"/>
      <c r="P24" s="80"/>
      <c r="Q24" s="80"/>
      <c r="R24" s="80"/>
      <c r="S24" s="80"/>
      <c r="T24" s="8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</row>
    <row r="25" spans="1:32" s="81" customFormat="1" ht="18" customHeight="1" outlineLevel="1" x14ac:dyDescent="0.25">
      <c r="A25" s="86"/>
      <c r="B25" s="140"/>
      <c r="C25" s="86"/>
      <c r="D25" s="304"/>
      <c r="E25" s="305"/>
      <c r="F25" s="84"/>
      <c r="G25" s="127"/>
      <c r="H25" s="138"/>
      <c r="I25" s="136"/>
      <c r="J25" s="122"/>
      <c r="K25" s="122"/>
      <c r="L25" s="201"/>
      <c r="M25" s="261"/>
      <c r="N25" s="262"/>
      <c r="O25" s="85"/>
      <c r="P25" s="80"/>
      <c r="Q25" s="80"/>
      <c r="R25" s="80"/>
      <c r="S25" s="80"/>
      <c r="T25" s="8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</row>
    <row r="26" spans="1:32" s="81" customFormat="1" ht="18" customHeight="1" x14ac:dyDescent="0.25">
      <c r="A26" s="87" t="s">
        <v>94</v>
      </c>
      <c r="B26" s="99"/>
      <c r="C26" s="87"/>
      <c r="D26" s="263" t="s">
        <v>151</v>
      </c>
      <c r="E26" s="264"/>
      <c r="F26" s="88"/>
      <c r="G26" s="124"/>
      <c r="H26" s="198"/>
      <c r="I26" s="89"/>
      <c r="J26" s="126">
        <f>SUBTOTAL(9,J27:J33)</f>
        <v>11422.81</v>
      </c>
      <c r="K26" s="133">
        <f>SUBTOTAL(9,K27:K33)</f>
        <v>14621.196800000002</v>
      </c>
      <c r="L26" s="202">
        <f>K26/K45</f>
        <v>0.21593278921070461</v>
      </c>
      <c r="M26" s="265"/>
      <c r="N26" s="266"/>
      <c r="O26" s="85"/>
      <c r="P26" s="80"/>
      <c r="Q26" s="80"/>
      <c r="R26" s="80"/>
      <c r="S26" s="80"/>
      <c r="T26" s="8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2" s="93" customFormat="1" ht="18" customHeight="1" outlineLevel="1" x14ac:dyDescent="0.25">
      <c r="A27" s="168" t="s">
        <v>128</v>
      </c>
      <c r="B27" s="161"/>
      <c r="C27" s="161"/>
      <c r="D27" s="267" t="s">
        <v>130</v>
      </c>
      <c r="E27" s="268"/>
      <c r="F27" s="91"/>
      <c r="G27" s="175"/>
      <c r="H27" s="138"/>
      <c r="I27" s="136"/>
      <c r="J27" s="122"/>
      <c r="K27" s="122"/>
      <c r="L27" s="201"/>
      <c r="M27" s="261"/>
      <c r="N27" s="262"/>
      <c r="O27" s="85"/>
      <c r="P27" s="80"/>
      <c r="Q27" s="80"/>
      <c r="R27" s="80"/>
      <c r="S27" s="80"/>
      <c r="T27" s="80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2" s="81" customFormat="1" ht="18" customHeight="1" outlineLevel="1" x14ac:dyDescent="0.25">
      <c r="A28" s="170" t="s">
        <v>129</v>
      </c>
      <c r="B28" s="162" t="s">
        <v>69</v>
      </c>
      <c r="C28" s="164" t="s">
        <v>131</v>
      </c>
      <c r="D28" s="259" t="s">
        <v>132</v>
      </c>
      <c r="E28" s="260"/>
      <c r="F28" s="91"/>
      <c r="G28" s="174" t="s">
        <v>127</v>
      </c>
      <c r="H28" s="138">
        <v>1</v>
      </c>
      <c r="I28" s="136">
        <v>1631.83</v>
      </c>
      <c r="J28" s="122">
        <f>I28*H28</f>
        <v>1631.83</v>
      </c>
      <c r="K28" s="122">
        <f>1.28*J28</f>
        <v>2088.7424000000001</v>
      </c>
      <c r="L28" s="201">
        <f>K28/K45</f>
        <v>3.0847541315814943E-2</v>
      </c>
      <c r="M28" s="261"/>
      <c r="N28" s="262"/>
      <c r="O28" s="85"/>
      <c r="P28" s="80"/>
      <c r="Q28" s="80"/>
      <c r="R28" s="80"/>
      <c r="S28" s="80"/>
      <c r="T28" s="80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</row>
    <row r="29" spans="1:32" s="81" customFormat="1" ht="18" customHeight="1" outlineLevel="1" x14ac:dyDescent="0.25">
      <c r="A29" s="171" t="s">
        <v>133</v>
      </c>
      <c r="B29" s="162"/>
      <c r="C29" s="164"/>
      <c r="D29" s="267" t="s">
        <v>134</v>
      </c>
      <c r="E29" s="268"/>
      <c r="F29" s="91"/>
      <c r="G29" s="176"/>
      <c r="H29" s="138"/>
      <c r="I29" s="136"/>
      <c r="J29" s="200"/>
      <c r="K29" s="122"/>
      <c r="L29" s="201"/>
      <c r="M29" s="261"/>
      <c r="N29" s="262"/>
      <c r="O29" s="85"/>
      <c r="P29" s="80"/>
      <c r="Q29" s="80"/>
      <c r="R29" s="80"/>
      <c r="S29" s="80"/>
      <c r="T29" s="80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</row>
    <row r="30" spans="1:32" s="81" customFormat="1" ht="18" customHeight="1" outlineLevel="1" x14ac:dyDescent="0.25">
      <c r="A30" s="170" t="s">
        <v>135</v>
      </c>
      <c r="B30" s="162" t="s">
        <v>69</v>
      </c>
      <c r="C30" s="164" t="s">
        <v>131</v>
      </c>
      <c r="D30" s="259" t="s">
        <v>126</v>
      </c>
      <c r="E30" s="260"/>
      <c r="F30" s="91"/>
      <c r="G30" s="166" t="s">
        <v>127</v>
      </c>
      <c r="H30" s="138">
        <v>3</v>
      </c>
      <c r="I30" s="136">
        <v>1631.83</v>
      </c>
      <c r="J30" s="200">
        <f>I30*H30</f>
        <v>4895.49</v>
      </c>
      <c r="K30" s="122">
        <f>1.28*J30</f>
        <v>6266.2272000000003</v>
      </c>
      <c r="L30" s="201">
        <f>K30/K45</f>
        <v>9.2542623947444821E-2</v>
      </c>
      <c r="M30" s="261"/>
      <c r="N30" s="262"/>
      <c r="O30" s="85"/>
      <c r="P30" s="80"/>
      <c r="Q30" s="80"/>
      <c r="R30" s="80"/>
      <c r="S30" s="80"/>
      <c r="T30" s="80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</row>
    <row r="31" spans="1:32" s="81" customFormat="1" ht="18" customHeight="1" outlineLevel="1" x14ac:dyDescent="0.25">
      <c r="A31" s="171" t="s">
        <v>136</v>
      </c>
      <c r="B31" s="162"/>
      <c r="C31" s="164"/>
      <c r="D31" s="267" t="s">
        <v>137</v>
      </c>
      <c r="E31" s="268"/>
      <c r="F31" s="91"/>
      <c r="G31" s="176"/>
      <c r="H31" s="138"/>
      <c r="I31" s="136"/>
      <c r="J31" s="122"/>
      <c r="K31" s="122"/>
      <c r="L31" s="201"/>
      <c r="M31" s="261"/>
      <c r="N31" s="262"/>
      <c r="O31" s="85"/>
      <c r="P31" s="80"/>
      <c r="Q31" s="80"/>
      <c r="R31" s="80"/>
      <c r="S31" s="80"/>
      <c r="T31" s="80"/>
      <c r="U31" s="95"/>
      <c r="V31" s="95"/>
      <c r="W31" s="96"/>
      <c r="X31" s="96"/>
      <c r="Y31" s="96"/>
      <c r="Z31" s="96"/>
      <c r="AA31" s="96"/>
      <c r="AB31" s="96"/>
      <c r="AC31" s="96"/>
      <c r="AD31" s="96"/>
      <c r="AE31" s="96"/>
      <c r="AF31" s="96"/>
    </row>
    <row r="32" spans="1:32" s="81" customFormat="1" ht="18" customHeight="1" outlineLevel="1" x14ac:dyDescent="0.25">
      <c r="A32" s="170" t="s">
        <v>138</v>
      </c>
      <c r="B32" s="162" t="s">
        <v>69</v>
      </c>
      <c r="C32" s="164" t="s">
        <v>131</v>
      </c>
      <c r="D32" s="259" t="s">
        <v>126</v>
      </c>
      <c r="E32" s="260"/>
      <c r="F32" s="91"/>
      <c r="G32" s="166" t="s">
        <v>127</v>
      </c>
      <c r="H32" s="138">
        <v>3</v>
      </c>
      <c r="I32" s="136">
        <v>1631.83</v>
      </c>
      <c r="J32" s="122">
        <f>I32*H32</f>
        <v>4895.49</v>
      </c>
      <c r="K32" s="122">
        <f>1.28*J32</f>
        <v>6266.2272000000003</v>
      </c>
      <c r="L32" s="201">
        <f>K32/K45</f>
        <v>9.2542623947444821E-2</v>
      </c>
      <c r="M32" s="261"/>
      <c r="N32" s="262"/>
      <c r="O32" s="85"/>
      <c r="P32" s="80"/>
      <c r="Q32" s="80"/>
      <c r="R32" s="80"/>
      <c r="S32" s="80"/>
      <c r="T32" s="80"/>
      <c r="U32" s="95"/>
      <c r="V32" s="95"/>
      <c r="W32" s="96"/>
      <c r="X32" s="96"/>
      <c r="Y32" s="96"/>
      <c r="Z32" s="96"/>
      <c r="AA32" s="96"/>
      <c r="AB32" s="96"/>
      <c r="AC32" s="96"/>
      <c r="AD32" s="96"/>
      <c r="AE32" s="96"/>
      <c r="AF32" s="96"/>
    </row>
    <row r="33" spans="1:32" s="81" customFormat="1" ht="18" customHeight="1" outlineLevel="1" x14ac:dyDescent="0.25">
      <c r="A33" s="170"/>
      <c r="B33" s="162"/>
      <c r="C33" s="164"/>
      <c r="D33" s="259"/>
      <c r="E33" s="260"/>
      <c r="F33" s="91"/>
      <c r="G33" s="176"/>
      <c r="H33" s="138"/>
      <c r="I33" s="136"/>
      <c r="J33" s="122"/>
      <c r="K33" s="122"/>
      <c r="L33" s="201"/>
      <c r="M33" s="261"/>
      <c r="N33" s="262"/>
      <c r="O33" s="85"/>
      <c r="P33" s="80"/>
      <c r="Q33" s="80"/>
      <c r="R33" s="80"/>
      <c r="S33" s="80"/>
      <c r="T33" s="80"/>
      <c r="U33" s="95"/>
      <c r="V33" s="95"/>
      <c r="W33" s="96"/>
      <c r="X33" s="96"/>
      <c r="Y33" s="96"/>
      <c r="Z33" s="96"/>
      <c r="AA33" s="96"/>
      <c r="AB33" s="96"/>
      <c r="AC33" s="96"/>
      <c r="AD33" s="96"/>
      <c r="AE33" s="96"/>
      <c r="AF33" s="96"/>
    </row>
    <row r="34" spans="1:32" s="81" customFormat="1" ht="18" customHeight="1" x14ac:dyDescent="0.25">
      <c r="A34" s="87">
        <v>5</v>
      </c>
      <c r="B34" s="99"/>
      <c r="C34" s="87"/>
      <c r="D34" s="263" t="s">
        <v>161</v>
      </c>
      <c r="E34" s="264"/>
      <c r="F34" s="88"/>
      <c r="G34" s="124"/>
      <c r="H34" s="198"/>
      <c r="I34" s="89"/>
      <c r="J34" s="126">
        <f>J36+J38+J40</f>
        <v>3903.6000000000004</v>
      </c>
      <c r="K34" s="133">
        <f>K36+K38+K40</f>
        <v>4996.6080000000002</v>
      </c>
      <c r="L34" s="202">
        <f>K34/K45</f>
        <v>7.379228368176538E-2</v>
      </c>
      <c r="M34" s="265"/>
      <c r="N34" s="266"/>
      <c r="O34" s="85"/>
      <c r="P34" s="80"/>
      <c r="Q34" s="80"/>
      <c r="R34" s="80"/>
      <c r="S34" s="80"/>
      <c r="T34" s="8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</row>
    <row r="35" spans="1:32" s="93" customFormat="1" ht="18" customHeight="1" outlineLevel="1" x14ac:dyDescent="0.25">
      <c r="A35" s="172" t="s">
        <v>139</v>
      </c>
      <c r="B35" s="173"/>
      <c r="C35" s="173"/>
      <c r="D35" s="267" t="s">
        <v>140</v>
      </c>
      <c r="E35" s="268"/>
      <c r="F35" s="91"/>
      <c r="G35" s="127"/>
      <c r="H35" s="137"/>
      <c r="I35" s="136"/>
      <c r="J35" s="147"/>
      <c r="K35" s="147"/>
      <c r="L35" s="201"/>
      <c r="M35" s="261"/>
      <c r="N35" s="262"/>
      <c r="O35" s="85"/>
      <c r="P35" s="80"/>
      <c r="Q35" s="80"/>
      <c r="R35" s="80"/>
      <c r="S35" s="80"/>
      <c r="T35" s="80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 s="81" customFormat="1" ht="18" customHeight="1" outlineLevel="1" x14ac:dyDescent="0.25">
      <c r="A36" s="170" t="s">
        <v>141</v>
      </c>
      <c r="B36" s="162" t="s">
        <v>69</v>
      </c>
      <c r="C36" s="164" t="s">
        <v>142</v>
      </c>
      <c r="D36" s="259" t="s">
        <v>126</v>
      </c>
      <c r="E36" s="260"/>
      <c r="F36" s="91"/>
      <c r="G36" s="166" t="s">
        <v>127</v>
      </c>
      <c r="H36" s="138">
        <v>3</v>
      </c>
      <c r="I36" s="136">
        <v>780.72</v>
      </c>
      <c r="J36" s="147">
        <f>I36*H36</f>
        <v>2342.16</v>
      </c>
      <c r="K36" s="147">
        <f>1.28*J36</f>
        <v>2997.9647999999997</v>
      </c>
      <c r="L36" s="201">
        <f>K36/K45</f>
        <v>4.4275370209059223E-2</v>
      </c>
      <c r="M36" s="261"/>
      <c r="N36" s="262"/>
      <c r="O36" s="85"/>
      <c r="P36" s="80"/>
      <c r="Q36" s="80"/>
      <c r="R36" s="80"/>
      <c r="S36" s="80"/>
      <c r="T36" s="80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</row>
    <row r="37" spans="1:32" s="93" customFormat="1" ht="18" customHeight="1" outlineLevel="1" x14ac:dyDescent="0.25">
      <c r="A37" s="171" t="s">
        <v>143</v>
      </c>
      <c r="B37" s="162"/>
      <c r="C37" s="164"/>
      <c r="D37" s="267" t="s">
        <v>144</v>
      </c>
      <c r="E37" s="268"/>
      <c r="F37" s="91"/>
      <c r="G37" s="127"/>
      <c r="H37" s="137"/>
      <c r="I37" s="136"/>
      <c r="J37" s="147"/>
      <c r="K37" s="147"/>
      <c r="L37" s="201"/>
      <c r="M37" s="261"/>
      <c r="N37" s="262"/>
      <c r="O37" s="85"/>
      <c r="P37" s="80"/>
      <c r="Q37" s="80"/>
      <c r="R37" s="80"/>
      <c r="S37" s="80"/>
      <c r="T37" s="80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 s="81" customFormat="1" ht="18" customHeight="1" outlineLevel="1" x14ac:dyDescent="0.25">
      <c r="A38" s="170" t="s">
        <v>145</v>
      </c>
      <c r="B38" s="162" t="s">
        <v>69</v>
      </c>
      <c r="C38" s="164" t="s">
        <v>142</v>
      </c>
      <c r="D38" s="259" t="s">
        <v>126</v>
      </c>
      <c r="E38" s="260"/>
      <c r="F38" s="91"/>
      <c r="G38" s="166" t="s">
        <v>127</v>
      </c>
      <c r="H38" s="138">
        <v>1</v>
      </c>
      <c r="I38" s="136">
        <v>780.72</v>
      </c>
      <c r="J38" s="147">
        <f>I38*H38</f>
        <v>780.72</v>
      </c>
      <c r="K38" s="147">
        <f>1.28*J38</f>
        <v>999.3216000000001</v>
      </c>
      <c r="L38" s="201">
        <f>K38/K45</f>
        <v>1.4758456736353077E-2</v>
      </c>
      <c r="M38" s="261"/>
      <c r="N38" s="262"/>
      <c r="O38" s="85"/>
      <c r="P38" s="80"/>
      <c r="Q38" s="80"/>
      <c r="R38" s="80"/>
      <c r="S38" s="80"/>
      <c r="T38" s="80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s="81" customFormat="1" ht="18" customHeight="1" outlineLevel="1" x14ac:dyDescent="0.25">
      <c r="A39" s="171" t="s">
        <v>146</v>
      </c>
      <c r="B39" s="162"/>
      <c r="C39" s="164"/>
      <c r="D39" s="267" t="s">
        <v>147</v>
      </c>
      <c r="E39" s="268"/>
      <c r="F39" s="91"/>
      <c r="G39" s="123"/>
      <c r="H39" s="138"/>
      <c r="I39" s="136"/>
      <c r="J39" s="147"/>
      <c r="K39" s="147"/>
      <c r="L39" s="201"/>
      <c r="M39" s="261"/>
      <c r="N39" s="262"/>
      <c r="O39" s="85"/>
      <c r="P39" s="80"/>
      <c r="Q39" s="80"/>
      <c r="R39" s="80"/>
      <c r="S39" s="80"/>
      <c r="T39" s="80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s="81" customFormat="1" ht="18" customHeight="1" outlineLevel="1" x14ac:dyDescent="0.25">
      <c r="A40" s="170" t="s">
        <v>148</v>
      </c>
      <c r="B40" s="162" t="s">
        <v>69</v>
      </c>
      <c r="C40" s="164" t="s">
        <v>142</v>
      </c>
      <c r="D40" s="259" t="s">
        <v>126</v>
      </c>
      <c r="E40" s="260"/>
      <c r="F40" s="91"/>
      <c r="G40" s="166" t="s">
        <v>127</v>
      </c>
      <c r="H40" s="138">
        <v>1</v>
      </c>
      <c r="I40" s="136">
        <v>780.72</v>
      </c>
      <c r="J40" s="147">
        <f>I40*H40</f>
        <v>780.72</v>
      </c>
      <c r="K40" s="147">
        <f>1.28*J40</f>
        <v>999.3216000000001</v>
      </c>
      <c r="L40" s="201">
        <f>K40/K45</f>
        <v>1.4758456736353077E-2</v>
      </c>
      <c r="M40" s="261"/>
      <c r="N40" s="262"/>
      <c r="O40" s="85"/>
      <c r="P40" s="80"/>
      <c r="Q40" s="80"/>
      <c r="R40" s="80"/>
      <c r="S40" s="80"/>
      <c r="T40" s="80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 s="81" customFormat="1" ht="18" customHeight="1" outlineLevel="1" x14ac:dyDescent="0.25">
      <c r="A41" s="86"/>
      <c r="B41" s="140"/>
      <c r="C41" s="86"/>
      <c r="D41" s="259"/>
      <c r="E41" s="260"/>
      <c r="F41" s="91"/>
      <c r="G41" s="123"/>
      <c r="H41" s="138"/>
      <c r="I41" s="136"/>
      <c r="J41" s="147"/>
      <c r="K41" s="147"/>
      <c r="L41" s="201"/>
      <c r="M41" s="261"/>
      <c r="N41" s="262"/>
      <c r="O41" s="85"/>
      <c r="P41" s="80"/>
      <c r="Q41" s="80"/>
      <c r="R41" s="80"/>
      <c r="S41" s="80"/>
      <c r="T41" s="80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</row>
    <row r="42" spans="1:32" s="81" customFormat="1" ht="18" customHeight="1" x14ac:dyDescent="0.25">
      <c r="A42" s="87">
        <v>6</v>
      </c>
      <c r="B42" s="99"/>
      <c r="C42" s="87"/>
      <c r="D42" s="263" t="s">
        <v>152</v>
      </c>
      <c r="E42" s="264"/>
      <c r="F42" s="88"/>
      <c r="G42" s="124"/>
      <c r="H42" s="125"/>
      <c r="I42" s="89"/>
      <c r="J42" s="126">
        <f>J43</f>
        <v>6089.67</v>
      </c>
      <c r="K42" s="133">
        <f>K43</f>
        <v>7794.7776000000003</v>
      </c>
      <c r="L42" s="202">
        <f>K42/K45</f>
        <v>0.11511698334059232</v>
      </c>
      <c r="M42" s="265"/>
      <c r="N42" s="266"/>
      <c r="O42" s="85"/>
      <c r="P42" s="80"/>
      <c r="Q42" s="80"/>
      <c r="R42" s="80"/>
      <c r="S42" s="80"/>
      <c r="T42" s="8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</row>
    <row r="43" spans="1:32" s="93" customFormat="1" ht="54.75" customHeight="1" outlineLevel="1" x14ac:dyDescent="0.25">
      <c r="A43" s="172" t="s">
        <v>149</v>
      </c>
      <c r="B43" s="162" t="s">
        <v>109</v>
      </c>
      <c r="C43" s="164" t="s">
        <v>160</v>
      </c>
      <c r="D43" s="259" t="s">
        <v>150</v>
      </c>
      <c r="E43" s="260"/>
      <c r="F43" s="91"/>
      <c r="G43" s="127" t="s">
        <v>99</v>
      </c>
      <c r="H43" s="137">
        <v>1</v>
      </c>
      <c r="I43" s="136">
        <v>6089.67</v>
      </c>
      <c r="J43" s="147">
        <f>I43*H43</f>
        <v>6089.67</v>
      </c>
      <c r="K43" s="147">
        <f>1.28*J43</f>
        <v>7794.7776000000003</v>
      </c>
      <c r="L43" s="201">
        <f>K43/K45</f>
        <v>0.11511698334059232</v>
      </c>
      <c r="M43" s="261"/>
      <c r="N43" s="262"/>
      <c r="O43" s="85"/>
      <c r="P43" s="80"/>
      <c r="Q43" s="80"/>
      <c r="R43" s="80"/>
      <c r="S43" s="80"/>
      <c r="T43" s="80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 s="81" customFormat="1" ht="18" customHeight="1" outlineLevel="1" x14ac:dyDescent="0.25">
      <c r="A44" s="86"/>
      <c r="B44" s="140"/>
      <c r="C44" s="86"/>
      <c r="D44" s="259"/>
      <c r="E44" s="260"/>
      <c r="F44" s="91"/>
      <c r="G44" s="123"/>
      <c r="H44" s="138"/>
      <c r="I44" s="136"/>
      <c r="J44" s="147"/>
      <c r="K44" s="147"/>
      <c r="L44" s="203"/>
      <c r="M44" s="261"/>
      <c r="N44" s="262"/>
      <c r="O44" s="85"/>
      <c r="P44" s="80"/>
      <c r="Q44" s="80"/>
      <c r="R44" s="80"/>
      <c r="S44" s="80"/>
      <c r="T44" s="80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</row>
    <row r="45" spans="1:32" ht="36.75" customHeight="1" x14ac:dyDescent="0.25">
      <c r="A45" s="97"/>
      <c r="B45" s="97"/>
      <c r="C45" s="97"/>
      <c r="D45" s="269"/>
      <c r="E45" s="269"/>
      <c r="F45" s="269"/>
      <c r="G45" s="269"/>
      <c r="H45" s="269"/>
      <c r="I45" s="269"/>
      <c r="J45" s="132">
        <f>J42+J34+J26+J23+J14</f>
        <v>52899.839999999997</v>
      </c>
      <c r="K45" s="132">
        <f>K42+K34+K26+K23+K14</f>
        <v>67711.795200000008</v>
      </c>
      <c r="L45" s="103">
        <f>L42+L34+L26+L23+L14</f>
        <v>1</v>
      </c>
      <c r="M45" s="273"/>
      <c r="N45" s="273"/>
      <c r="P45" s="80"/>
      <c r="Q45" s="80"/>
      <c r="R45" s="80"/>
      <c r="S45" s="80"/>
      <c r="T45" s="80"/>
    </row>
    <row r="46" spans="1:32" ht="99" customHeight="1" x14ac:dyDescent="0.25">
      <c r="A46" s="270" t="s">
        <v>87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2"/>
      <c r="P46" s="80"/>
      <c r="Q46" s="80"/>
      <c r="R46" s="80"/>
      <c r="S46" s="80"/>
      <c r="T46" s="80"/>
    </row>
  </sheetData>
  <sheetProtection selectLockedCells="1"/>
  <autoFilter ref="A11:H14" xr:uid="{00000000-0009-0000-0000-000001000000}">
    <filterColumn colId="0" showButton="0"/>
    <filterColumn colId="3" showButton="0"/>
    <filterColumn colId="4" showButton="0"/>
    <filterColumn colId="5" showButton="0"/>
    <filterColumn colId="6" showButton="0"/>
    <filterColumn colId="7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87">
    <mergeCell ref="D28:E28"/>
    <mergeCell ref="D13:E13"/>
    <mergeCell ref="D20:E20"/>
    <mergeCell ref="D16:E16"/>
    <mergeCell ref="D17:E17"/>
    <mergeCell ref="D18:E18"/>
    <mergeCell ref="D19:E19"/>
    <mergeCell ref="D14:E14"/>
    <mergeCell ref="D15:E15"/>
    <mergeCell ref="D21:E21"/>
    <mergeCell ref="D22:E22"/>
    <mergeCell ref="D26:E26"/>
    <mergeCell ref="D23:E23"/>
    <mergeCell ref="D24:E24"/>
    <mergeCell ref="D25:E25"/>
    <mergeCell ref="D27:E27"/>
    <mergeCell ref="M3:N3"/>
    <mergeCell ref="D9:J9"/>
    <mergeCell ref="D1:J2"/>
    <mergeCell ref="D3:H3"/>
    <mergeCell ref="I3:J3"/>
    <mergeCell ref="D4:H4"/>
    <mergeCell ref="I4:J4"/>
    <mergeCell ref="F5:H5"/>
    <mergeCell ref="I5:J5"/>
    <mergeCell ref="F6:H6"/>
    <mergeCell ref="I6:J6"/>
    <mergeCell ref="D7:H7"/>
    <mergeCell ref="K2:N2"/>
    <mergeCell ref="D8:H8"/>
    <mergeCell ref="M20:N20"/>
    <mergeCell ref="M11:N12"/>
    <mergeCell ref="M14:N14"/>
    <mergeCell ref="M23:N23"/>
    <mergeCell ref="M26:N26"/>
    <mergeCell ref="M15:N15"/>
    <mergeCell ref="M21:N21"/>
    <mergeCell ref="M24:N24"/>
    <mergeCell ref="M25:N25"/>
    <mergeCell ref="D10:J10"/>
    <mergeCell ref="L11:L12"/>
    <mergeCell ref="A11:A12"/>
    <mergeCell ref="B11:B12"/>
    <mergeCell ref="C11:C12"/>
    <mergeCell ref="D11:E12"/>
    <mergeCell ref="F11:F12"/>
    <mergeCell ref="G11:G12"/>
    <mergeCell ref="H11:H12"/>
    <mergeCell ref="I11:I12"/>
    <mergeCell ref="J11:J12"/>
    <mergeCell ref="D45:I45"/>
    <mergeCell ref="A46:N46"/>
    <mergeCell ref="M45:N45"/>
    <mergeCell ref="M27:N27"/>
    <mergeCell ref="M28:N28"/>
    <mergeCell ref="M29:N29"/>
    <mergeCell ref="M30:N30"/>
    <mergeCell ref="M31:N31"/>
    <mergeCell ref="M32:N32"/>
    <mergeCell ref="M33:N33"/>
    <mergeCell ref="D30:E30"/>
    <mergeCell ref="D29:E29"/>
    <mergeCell ref="D31:E31"/>
    <mergeCell ref="D32:E32"/>
    <mergeCell ref="D33:E33"/>
    <mergeCell ref="D34:E34"/>
    <mergeCell ref="M34:N34"/>
    <mergeCell ref="D38:E38"/>
    <mergeCell ref="M38:N38"/>
    <mergeCell ref="D39:E39"/>
    <mergeCell ref="M39:N39"/>
    <mergeCell ref="D40:E40"/>
    <mergeCell ref="M40:N40"/>
    <mergeCell ref="D35:E35"/>
    <mergeCell ref="M35:N35"/>
    <mergeCell ref="D36:E36"/>
    <mergeCell ref="M36:N36"/>
    <mergeCell ref="D37:E37"/>
    <mergeCell ref="M37:N37"/>
    <mergeCell ref="D44:E44"/>
    <mergeCell ref="M44:N44"/>
    <mergeCell ref="D41:E41"/>
    <mergeCell ref="M41:N41"/>
    <mergeCell ref="D42:E42"/>
    <mergeCell ref="M42:N42"/>
    <mergeCell ref="D43:E43"/>
    <mergeCell ref="M43:N43"/>
  </mergeCells>
  <phoneticPr fontId="7" type="noConversion"/>
  <conditionalFormatting sqref="B25">
    <cfRule type="containsText" dxfId="23" priority="89" operator="containsText" text="PESQUISA DE MERCADO">
      <formula>NOT(ISERROR(SEARCH("PESQUISA DE MERCADO",B25)))</formula>
    </cfRule>
    <cfRule type="containsText" dxfId="22" priority="90" operator="containsText" text="CPU">
      <formula>NOT(ISERROR(SEARCH("CPU",B25)))</formula>
    </cfRule>
    <cfRule type="containsText" dxfId="21" priority="91" operator="containsText" text="LICITADO">
      <formula>NOT(ISERROR(SEARCH("LICITADO",B25)))</formula>
    </cfRule>
    <cfRule type="containsText" dxfId="20" priority="92" operator="containsText" text="OUTROS">
      <formula>NOT(ISERROR(SEARCH("OUTROS",B25)))</formula>
    </cfRule>
    <cfRule type="containsText" dxfId="19" priority="93" operator="containsText" text="SINAPI">
      <formula>NOT(ISERROR(SEARCH("SINAPI",B25)))</formula>
    </cfRule>
    <cfRule type="containsText" dxfId="18" priority="94" operator="containsText" text="SIURB-INFRA">
      <formula>NOT(ISERROR(SEARCH("SIURB-INFRA",B25)))</formula>
    </cfRule>
    <cfRule type="containsText" dxfId="17" priority="95" operator="containsText" text="SIURB-EDIF">
      <formula>NOT(ISERROR(SEARCH("SIURB-EDIF",B25)))</formula>
    </cfRule>
    <cfRule type="containsText" dxfId="16" priority="96" operator="containsText" text="CPOS">
      <formula>NOT(ISERROR(SEARCH("CPOS",B25)))</formula>
    </cfRule>
  </conditionalFormatting>
  <conditionalFormatting sqref="B41">
    <cfRule type="containsText" dxfId="15" priority="41" operator="containsText" text="PESQUISA DE MERCADO">
      <formula>NOT(ISERROR(SEARCH("PESQUISA DE MERCADO",B41)))</formula>
    </cfRule>
    <cfRule type="containsText" dxfId="14" priority="42" operator="containsText" text="CPU">
      <formula>NOT(ISERROR(SEARCH("CPU",B41)))</formula>
    </cfRule>
    <cfRule type="containsText" dxfId="13" priority="43" operator="containsText" text="LICITADO">
      <formula>NOT(ISERROR(SEARCH("LICITADO",B41)))</formula>
    </cfRule>
    <cfRule type="containsText" dxfId="12" priority="44" operator="containsText" text="OUTROS">
      <formula>NOT(ISERROR(SEARCH("OUTROS",B41)))</formula>
    </cfRule>
    <cfRule type="containsText" dxfId="11" priority="45" operator="containsText" text="SINAPI">
      <formula>NOT(ISERROR(SEARCH("SINAPI",B41)))</formula>
    </cfRule>
    <cfRule type="containsText" dxfId="10" priority="46" operator="containsText" text="SIURB-INFRA">
      <formula>NOT(ISERROR(SEARCH("SIURB-INFRA",B41)))</formula>
    </cfRule>
    <cfRule type="containsText" dxfId="9" priority="47" operator="containsText" text="SIURB-EDIF">
      <formula>NOT(ISERROR(SEARCH("SIURB-EDIF",B41)))</formula>
    </cfRule>
    <cfRule type="containsText" dxfId="8" priority="48" operator="containsText" text="CPOS">
      <formula>NOT(ISERROR(SEARCH("CPOS",B41)))</formula>
    </cfRule>
  </conditionalFormatting>
  <conditionalFormatting sqref="B44">
    <cfRule type="containsText" dxfId="7" priority="25" operator="containsText" text="PESQUISA DE MERCADO">
      <formula>NOT(ISERROR(SEARCH("PESQUISA DE MERCADO",B44)))</formula>
    </cfRule>
    <cfRule type="containsText" dxfId="6" priority="26" operator="containsText" text="CPU">
      <formula>NOT(ISERROR(SEARCH("CPU",B44)))</formula>
    </cfRule>
    <cfRule type="containsText" dxfId="5" priority="27" operator="containsText" text="LICITADO">
      <formula>NOT(ISERROR(SEARCH("LICITADO",B44)))</formula>
    </cfRule>
    <cfRule type="containsText" dxfId="4" priority="28" operator="containsText" text="OUTROS">
      <formula>NOT(ISERROR(SEARCH("OUTROS",B44)))</formula>
    </cfRule>
    <cfRule type="containsText" dxfId="3" priority="29" operator="containsText" text="SINAPI">
      <formula>NOT(ISERROR(SEARCH("SINAPI",B44)))</formula>
    </cfRule>
    <cfRule type="containsText" dxfId="2" priority="30" operator="containsText" text="SIURB-INFRA">
      <formula>NOT(ISERROR(SEARCH("SIURB-INFRA",B44)))</formula>
    </cfRule>
    <cfRule type="containsText" dxfId="1" priority="31" operator="containsText" text="SIURB-EDIF">
      <formula>NOT(ISERROR(SEARCH("SIURB-EDIF",B44)))</formula>
    </cfRule>
    <cfRule type="containsText" dxfId="0" priority="32" operator="containsText" text="CPOS">
      <formula>NOT(ISERROR(SEARCH("CPOS",B44)))</formula>
    </cfRule>
  </conditionalFormatting>
  <dataValidations disablePrompts="1" count="1">
    <dataValidation type="list" allowBlank="1" showInputMessage="1" showErrorMessage="1" sqref="B24:B25 B35:B41 B43:B44 B15:B22 B27:B33" xr:uid="{00000000-0002-0000-0100-000000000000}">
      <formula1>"CPOS,SIURB-EDIF,SIURB-INFRA,SINAPI,OUTROS,LICITADO,PESQUISA DE MARCADO,CPU"</formula1>
    </dataValidation>
  </dataValidations>
  <printOptions horizontalCentered="1"/>
  <pageMargins left="0.25" right="0.25" top="0.75" bottom="0.75" header="0.3" footer="0.3"/>
  <pageSetup paperSize="9" scale="41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75</v>
      </c>
    </row>
    <row r="6" spans="1:1" x14ac:dyDescent="0.25">
      <c r="A6" t="s">
        <v>73</v>
      </c>
    </row>
    <row r="7" spans="1:1" x14ac:dyDescent="0.25">
      <c r="A7" t="s">
        <v>74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309" t="s">
        <v>23</v>
      </c>
      <c r="C2" s="309"/>
      <c r="D2" s="309"/>
      <c r="E2" s="309"/>
      <c r="G2" s="308" t="s">
        <v>22</v>
      </c>
      <c r="H2" s="308"/>
      <c r="I2" s="308"/>
      <c r="J2" s="308"/>
    </row>
    <row r="3" spans="2:10" s="15" customFormat="1" ht="60" customHeight="1" x14ac:dyDescent="0.25">
      <c r="B3" s="70" t="s">
        <v>24</v>
      </c>
      <c r="C3" s="71" t="s">
        <v>25</v>
      </c>
      <c r="D3" s="71" t="s">
        <v>26</v>
      </c>
      <c r="E3" s="71" t="s">
        <v>27</v>
      </c>
      <c r="G3" s="70" t="s">
        <v>24</v>
      </c>
      <c r="H3" s="71" t="s">
        <v>25</v>
      </c>
      <c r="I3" s="71" t="s">
        <v>26</v>
      </c>
      <c r="J3" s="71" t="s">
        <v>27</v>
      </c>
    </row>
    <row r="4" spans="2:10" ht="20.100000000000001" customHeight="1" x14ac:dyDescent="0.25">
      <c r="B4" s="72" t="s">
        <v>28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28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30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29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31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31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310" t="s">
        <v>33</v>
      </c>
      <c r="C7" s="310"/>
      <c r="D7" s="310"/>
      <c r="E7" s="74">
        <f>SUM(E4:E6)</f>
        <v>109.41176470588235</v>
      </c>
      <c r="G7" s="310" t="s">
        <v>32</v>
      </c>
      <c r="H7" s="310"/>
      <c r="I7" s="310"/>
      <c r="J7" s="74">
        <f>SUM(J4:J6)</f>
        <v>85.64705882352942</v>
      </c>
    </row>
    <row r="9" spans="2:10" ht="20.100000000000001" customHeight="1" x14ac:dyDescent="0.25">
      <c r="B9" s="310" t="s">
        <v>61</v>
      </c>
      <c r="C9" s="310"/>
      <c r="D9" s="310"/>
      <c r="E9" s="76">
        <v>1.5</v>
      </c>
      <c r="G9" s="310" t="s">
        <v>62</v>
      </c>
      <c r="H9" s="310"/>
      <c r="I9" s="310"/>
      <c r="J9" s="69">
        <v>1.3</v>
      </c>
    </row>
    <row r="11" spans="2:10" ht="20.100000000000001" customHeight="1" x14ac:dyDescent="0.25">
      <c r="B11" s="15" t="s">
        <v>63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34</v>
      </c>
    </row>
    <row r="2" spans="2:7" x14ac:dyDescent="0.25">
      <c r="B2" s="20" t="s">
        <v>35</v>
      </c>
      <c r="G2" s="21"/>
    </row>
    <row r="3" spans="2:7" ht="36.75" customHeight="1" thickBot="1" x14ac:dyDescent="0.3">
      <c r="B3" s="312" t="s">
        <v>36</v>
      </c>
      <c r="C3" s="312"/>
      <c r="D3" s="312"/>
      <c r="E3" s="312"/>
      <c r="F3" s="312"/>
    </row>
    <row r="4" spans="2:7" s="26" customFormat="1" ht="60.75" thickBot="1" x14ac:dyDescent="0.3">
      <c r="B4" s="22" t="s">
        <v>37</v>
      </c>
      <c r="C4" s="23" t="s">
        <v>38</v>
      </c>
      <c r="D4" s="24" t="s">
        <v>39</v>
      </c>
      <c r="E4" s="23" t="s">
        <v>40</v>
      </c>
      <c r="F4" s="25" t="s">
        <v>41</v>
      </c>
    </row>
    <row r="5" spans="2:7" x14ac:dyDescent="0.25">
      <c r="B5" s="27" t="s">
        <v>42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43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44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45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46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47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48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49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50</v>
      </c>
      <c r="C13" s="41"/>
      <c r="D13" s="42"/>
      <c r="E13" s="41"/>
      <c r="F13" s="43"/>
    </row>
    <row r="14" spans="2:7" ht="15.75" thickBot="1" x14ac:dyDescent="0.3">
      <c r="B14" s="44" t="s">
        <v>51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20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52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53</v>
      </c>
      <c r="C17" s="57"/>
      <c r="D17" s="58">
        <v>25</v>
      </c>
      <c r="E17" s="57"/>
      <c r="F17" s="59"/>
    </row>
    <row r="18" spans="2:6" ht="60.75" thickBot="1" x14ac:dyDescent="0.3">
      <c r="B18" s="56" t="s">
        <v>54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313"/>
      <c r="D19" s="313"/>
      <c r="E19" s="61"/>
    </row>
    <row r="20" spans="2:6" ht="15.75" thickBot="1" x14ac:dyDescent="0.3">
      <c r="B20" s="63" t="s">
        <v>55</v>
      </c>
      <c r="C20" s="314">
        <f>(1+F16/100)</f>
        <v>1.249883866995074</v>
      </c>
      <c r="D20" s="315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56</v>
      </c>
      <c r="E22" s="61"/>
      <c r="F22" s="62"/>
    </row>
    <row r="23" spans="2:6" x14ac:dyDescent="0.25">
      <c r="B23" s="66" t="s">
        <v>57</v>
      </c>
      <c r="E23" s="61"/>
      <c r="F23" s="62"/>
    </row>
    <row r="24" spans="2:6" x14ac:dyDescent="0.25">
      <c r="B24" s="67" t="s">
        <v>58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316" t="s">
        <v>59</v>
      </c>
      <c r="C34" s="316"/>
      <c r="D34" s="316"/>
      <c r="E34" s="316"/>
      <c r="F34" s="316"/>
    </row>
    <row r="35" spans="2:6" ht="31.5" customHeight="1" x14ac:dyDescent="0.25">
      <c r="B35" s="311" t="s">
        <v>60</v>
      </c>
      <c r="C35" s="311"/>
      <c r="D35" s="311"/>
      <c r="E35" s="311"/>
      <c r="F35" s="311"/>
    </row>
    <row r="36" spans="2:6" x14ac:dyDescent="0.25">
      <c r="B36" s="311"/>
      <c r="C36" s="311"/>
      <c r="D36" s="311"/>
      <c r="E36" s="311"/>
      <c r="F36" s="311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2020-12-08T11:23:02Z</cp:lastPrinted>
  <dcterms:created xsi:type="dcterms:W3CDTF">2014-10-22T18:59:34Z</dcterms:created>
  <dcterms:modified xsi:type="dcterms:W3CDTF">2021-01-26T19:25:17Z</dcterms:modified>
</cp:coreProperties>
</file>