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L:\LICITAÇOES\10 - ATOS CONVOCATÓRIOS\Edital n° 055 - CPFI 4 Fase I\Publicação - Site FB\"/>
    </mc:Choice>
  </mc:AlternateContent>
  <xr:revisionPtr revIDLastSave="0" documentId="13_ncr:1_{F54E8563-940F-4286-A18B-4C8C377AEA80}" xr6:coauthVersionLast="47" xr6:coauthVersionMax="47" xr10:uidLastSave="{00000000-0000-0000-0000-000000000000}"/>
  <bookViews>
    <workbookView xWindow="-120" yWindow="-120" windowWidth="29040" windowHeight="15720" tabRatio="860" activeTab="5" xr2:uid="{00000000-000D-0000-FFFF-FFFF00000000}"/>
  </bookViews>
  <sheets>
    <sheet name="INSTRUÇÕES" sheetId="19" r:id="rId1"/>
    <sheet name="ARQUITETURA" sheetId="8" r:id="rId2"/>
    <sheet name="CIVIL" sheetId="11" r:id="rId3"/>
    <sheet name="ELÉTRICA" sheetId="12" r:id="rId4"/>
    <sheet name="INCÊNDIO" sheetId="2" r:id="rId5"/>
    <sheet name="RESUMO" sheetId="17" r:id="rId6"/>
  </sheets>
  <definedNames>
    <definedName name="\0" localSheetId="5">#REF!</definedName>
    <definedName name="\0">#REF!</definedName>
    <definedName name="\a">#N/A</definedName>
    <definedName name="\c" localSheetId="1">#REF!</definedName>
    <definedName name="\c" localSheetId="2">#REF!</definedName>
    <definedName name="\c" localSheetId="3">#REF!</definedName>
    <definedName name="\c" localSheetId="5">#REF!</definedName>
    <definedName name="\c">#REF!</definedName>
    <definedName name="\p" localSheetId="1">#REF!</definedName>
    <definedName name="\p" localSheetId="2">#REF!</definedName>
    <definedName name="\p" localSheetId="3">#REF!</definedName>
    <definedName name="\p" localSheetId="5">#REF!</definedName>
    <definedName name="\p">#REF!</definedName>
    <definedName name="\Q" localSheetId="5">#REF!</definedName>
    <definedName name="\Q">#REF!</definedName>
    <definedName name="\Z" localSheetId="5">#REF!</definedName>
    <definedName name="\Z">#REF!</definedName>
    <definedName name="______R" localSheetId="5">#REF!</definedName>
    <definedName name="______R">#REF!</definedName>
    <definedName name="_____R" localSheetId="5">#REF!</definedName>
    <definedName name="_____R">#REF!</definedName>
    <definedName name="____R" localSheetId="5">#REF!</definedName>
    <definedName name="____R">#REF!</definedName>
    <definedName name="____VB6" localSheetId="5">#REF!</definedName>
    <definedName name="____VB6">#REF!</definedName>
    <definedName name="___R" localSheetId="1">#REF!</definedName>
    <definedName name="___R" localSheetId="2">#REF!</definedName>
    <definedName name="___R" localSheetId="3">#REF!</definedName>
    <definedName name="___R" localSheetId="5">#REF!</definedName>
    <definedName name="___R">#REF!</definedName>
    <definedName name="___VB6" localSheetId="5">#REF!</definedName>
    <definedName name="___VB6">#REF!</definedName>
    <definedName name="__R" localSheetId="1">#REF!</definedName>
    <definedName name="__R" localSheetId="2">#REF!</definedName>
    <definedName name="__R" localSheetId="3">#REF!</definedName>
    <definedName name="__R" localSheetId="5">#REF!</definedName>
    <definedName name="__R">#REF!</definedName>
    <definedName name="__VB6" localSheetId="5">#REF!</definedName>
    <definedName name="__VB6">#REF!</definedName>
    <definedName name="_1">#N/A</definedName>
    <definedName name="_1____MÃO_DE_OBRA_DIRETA" localSheetId="1">#REF!</definedName>
    <definedName name="_1____MÃO_DE_OBRA_DIRETA" localSheetId="2">#REF!</definedName>
    <definedName name="_1____MÃO_DE_OBRA_DIRETA" localSheetId="3">#REF!</definedName>
    <definedName name="_1____MÃO_DE_OBRA_DIRETA" localSheetId="5">#REF!</definedName>
    <definedName name="_1____MÃO_DE_OBRA_DIRETA">#REF!</definedName>
    <definedName name="_11">#N/A</definedName>
    <definedName name="_13.1___MATERIAL_CONSUMO" localSheetId="1">#REF!</definedName>
    <definedName name="_13.1___MATERIAL_CONSUMO" localSheetId="2">#REF!</definedName>
    <definedName name="_13.1___MATERIAL_CONSUMO" localSheetId="3">#REF!</definedName>
    <definedName name="_13.1___MATERIAL_CONSUMO" localSheetId="5">#REF!</definedName>
    <definedName name="_13.1___MATERIAL_CONSUMO">#REF!</definedName>
    <definedName name="_13.2___MATERIAL_APLICAÇÃO" localSheetId="1">#REF!</definedName>
    <definedName name="_13.2___MATERIAL_APLICAÇÃO" localSheetId="2">#REF!</definedName>
    <definedName name="_13.2___MATERIAL_APLICAÇÃO" localSheetId="3">#REF!</definedName>
    <definedName name="_13.2___MATERIAL_APLICAÇÃO" localSheetId="5">#REF!</definedName>
    <definedName name="_13.2___MATERIAL_APLICAÇÃO">#REF!</definedName>
    <definedName name="_13.3__FERRAMENTAS" localSheetId="1">#REF!</definedName>
    <definedName name="_13.3__FERRAMENTAS" localSheetId="2">#REF!</definedName>
    <definedName name="_13.3__FERRAMENTAS" localSheetId="3">#REF!</definedName>
    <definedName name="_13.3__FERRAMENTAS" localSheetId="5">#REF!</definedName>
    <definedName name="_13.3__FERRAMENTAS">#REF!</definedName>
    <definedName name="_13____MATERIAIS_E_FERRAMENTAS" localSheetId="1">#REF!</definedName>
    <definedName name="_13____MATERIAIS_E_FERRAMENTAS" localSheetId="2">#REF!</definedName>
    <definedName name="_13____MATERIAIS_E_FERRAMENTAS" localSheetId="3">#REF!</definedName>
    <definedName name="_13____MATERIAIS_E_FERRAMENTAS" localSheetId="5">#REF!</definedName>
    <definedName name="_13____MATERIAIS_E_FERRAMENTAS">#REF!</definedName>
    <definedName name="_14____MATERIAL_DE_SEGURANÇA" localSheetId="1">#REF!</definedName>
    <definedName name="_14____MATERIAL_DE_SEGURANÇA" localSheetId="2">#REF!</definedName>
    <definedName name="_14____MATERIAL_DE_SEGURANÇA" localSheetId="3">#REF!</definedName>
    <definedName name="_14____MATERIAL_DE_SEGURANÇA" localSheetId="5">#REF!</definedName>
    <definedName name="_14____MATERIAL_DE_SEGURANÇA">#REF!</definedName>
    <definedName name="_15____DIVERSOS" localSheetId="1">#REF!</definedName>
    <definedName name="_15____DIVERSOS" localSheetId="2">#REF!</definedName>
    <definedName name="_15____DIVERSOS" localSheetId="3">#REF!</definedName>
    <definedName name="_15____DIVERSOS" localSheetId="5">#REF!</definedName>
    <definedName name="_15____DIVERSOS">#REF!</definedName>
    <definedName name="_16.1___EQUIPAMENTOS_MAIORES" localSheetId="1">#REF!</definedName>
    <definedName name="_16.1___EQUIPAMENTOS_MAIORES" localSheetId="2">#REF!</definedName>
    <definedName name="_16.1___EQUIPAMENTOS_MAIORES" localSheetId="3">#REF!</definedName>
    <definedName name="_16.1___EQUIPAMENTOS_MAIORES" localSheetId="5">#REF!</definedName>
    <definedName name="_16.1___EQUIPAMENTOS_MAIORES">#REF!</definedName>
    <definedName name="_16.2___EQUIPAMENTOS_MENORES" localSheetId="1">#REF!</definedName>
    <definedName name="_16.2___EQUIPAMENTOS_MENORES" localSheetId="2">#REF!</definedName>
    <definedName name="_16.2___EQUIPAMENTOS_MENORES" localSheetId="3">#REF!</definedName>
    <definedName name="_16.2___EQUIPAMENTOS_MENORES" localSheetId="5">#REF!</definedName>
    <definedName name="_16.2___EQUIPAMENTOS_MENORES">#REF!</definedName>
    <definedName name="_16.3___VEÍCULOS" localSheetId="1">#REF!</definedName>
    <definedName name="_16.3___VEÍCULOS" localSheetId="2">#REF!</definedName>
    <definedName name="_16.3___VEÍCULOS" localSheetId="3">#REF!</definedName>
    <definedName name="_16.3___VEÍCULOS">#REF!</definedName>
    <definedName name="_16.4___COMBÚSTIVEL" localSheetId="1">#REF!</definedName>
    <definedName name="_16.4___COMBÚSTIVEL" localSheetId="2">#REF!</definedName>
    <definedName name="_16.4___COMBÚSTIVEL" localSheetId="3">#REF!</definedName>
    <definedName name="_16.4___COMBÚSTIVEL">#REF!</definedName>
    <definedName name="_16.5___EQUIPAMENTOS_DE_ESCRITÓRIO" localSheetId="1">#REF!</definedName>
    <definedName name="_16.5___EQUIPAMENTOS_DE_ESCRITÓRIO" localSheetId="2">#REF!</definedName>
    <definedName name="_16.5___EQUIPAMENTOS_DE_ESCRITÓRIO" localSheetId="3">#REF!</definedName>
    <definedName name="_16.5___EQUIPAMENTOS_DE_ESCRITÓRIO">#REF!</definedName>
    <definedName name="_16___EQUIPAMENTOS" localSheetId="1">#REF!</definedName>
    <definedName name="_16___EQUIPAMENTOS" localSheetId="2">#REF!</definedName>
    <definedName name="_16___EQUIPAMENTOS" localSheetId="3">#REF!</definedName>
    <definedName name="_16___EQUIPAMENTOS" localSheetId="5">#REF!</definedName>
    <definedName name="_16___EQUIPAMENTOS">#REF!</definedName>
    <definedName name="_17.1_MENSALISTA" localSheetId="1">#REF!</definedName>
    <definedName name="_17.1_MENSALISTA" localSheetId="2">#REF!</definedName>
    <definedName name="_17.1_MENSALISTA" localSheetId="3">#REF!</definedName>
    <definedName name="_17.1_MENSALISTA" localSheetId="5">#REF!</definedName>
    <definedName name="_17.1_MENSALISTA">#REF!</definedName>
    <definedName name="_17.2___HORISTA" localSheetId="1">#REF!</definedName>
    <definedName name="_17.2___HORISTA" localSheetId="2">#REF!</definedName>
    <definedName name="_17.2___HORISTA" localSheetId="3">#REF!</definedName>
    <definedName name="_17.2___HORISTA" localSheetId="5">#REF!</definedName>
    <definedName name="_17.2___HORISTA">#REF!</definedName>
    <definedName name="_17___DIREÇÃO_TÉCNICA_ADMINISTRATIVA" localSheetId="1">#REF!</definedName>
    <definedName name="_17___DIREÇÃO_TÉCNICA_ADMINISTRATIVA" localSheetId="2">#REF!</definedName>
    <definedName name="_17___DIREÇÃO_TÉCNICA_ADMINISTRATIVA" localSheetId="3">#REF!</definedName>
    <definedName name="_17___DIREÇÃO_TÉCNICA_ADMINISTRATIVA" localSheetId="5">#REF!</definedName>
    <definedName name="_17___DIREÇÃO_TÉCNICA_ADMINISTRATIVA">#REF!</definedName>
    <definedName name="_18___CANTEIRO___INSTALAÇÃO___MANUTENÇÃO" localSheetId="1">#REF!</definedName>
    <definedName name="_18___CANTEIRO___INSTALAÇÃO___MANUTENÇÃO" localSheetId="2">#REF!</definedName>
    <definedName name="_18___CANTEIRO___INSTALAÇÃO___MANUTENÇÃO" localSheetId="3">#REF!</definedName>
    <definedName name="_18___CANTEIRO___INSTALAÇÃO___MANUTENÇÃO" localSheetId="5">#REF!</definedName>
    <definedName name="_18___CANTEIRO___INSTALAÇÃO___MANUTENÇÃO">#REF!</definedName>
    <definedName name="_19___TRANSPORTE_DE_PESSOAL" localSheetId="1">#REF!</definedName>
    <definedName name="_19___TRANSPORTE_DE_PESSOAL" localSheetId="2">#REF!</definedName>
    <definedName name="_19___TRANSPORTE_DE_PESSOAL" localSheetId="3">#REF!</definedName>
    <definedName name="_19___TRANSPORTE_DE_PESSOAL" localSheetId="5">#REF!</definedName>
    <definedName name="_19___TRANSPORTE_DE_PESSOAL">#REF!</definedName>
    <definedName name="_2">#N/A</definedName>
    <definedName name="_20___MOBILIZAÇÃO___DESMOBILIZAÇÃO" localSheetId="1">#REF!</definedName>
    <definedName name="_20___MOBILIZAÇÃO___DESMOBILIZAÇÃO" localSheetId="2">#REF!</definedName>
    <definedName name="_20___MOBILIZAÇÃO___DESMOBILIZAÇÃO" localSheetId="3">#REF!</definedName>
    <definedName name="_20___MOBILIZAÇÃO___DESMOBILIZAÇÃO" localSheetId="5">#REF!</definedName>
    <definedName name="_20___MOBILIZAÇÃO___DESMOBILIZAÇÃO">#REF!</definedName>
    <definedName name="_21___REFEIÇÃO_REFEITÓRIO" localSheetId="1">#REF!</definedName>
    <definedName name="_21___REFEIÇÃO_REFEITÓRIO" localSheetId="2">#REF!</definedName>
    <definedName name="_21___REFEIÇÃO_REFEITÓRIO" localSheetId="3">#REF!</definedName>
    <definedName name="_21___REFEIÇÃO_REFEITÓRIO" localSheetId="5">#REF!</definedName>
    <definedName name="_21___REFEIÇÃO_REFEITÓRIO">#REF!</definedName>
    <definedName name="_22">#N/A</definedName>
    <definedName name="_22___VÁRIOS" localSheetId="1">#REF!</definedName>
    <definedName name="_22___VÁRIOS" localSheetId="2">#REF!</definedName>
    <definedName name="_22___VÁRIOS" localSheetId="3">#REF!</definedName>
    <definedName name="_22___VÁRIOS" localSheetId="5">#REF!</definedName>
    <definedName name="_22___VÁRIOS">#REF!</definedName>
    <definedName name="_23___SERVIÇOS_DE_TERCEIROS" localSheetId="1">#REF!</definedName>
    <definedName name="_23___SERVIÇOS_DE_TERCEIROS" localSheetId="2">#REF!</definedName>
    <definedName name="_23___SERVIÇOS_DE_TERCEIROS" localSheetId="3">#REF!</definedName>
    <definedName name="_23___SERVIÇOS_DE_TERCEIROS" localSheetId="5">#REF!</definedName>
    <definedName name="_23___SERVIÇOS_DE_TERCEIROS">#REF!</definedName>
    <definedName name="_Fill" localSheetId="5" hidden="1">#REF!</definedName>
    <definedName name="_Fill" hidden="1">#REF!</definedName>
    <definedName name="_xlnm._FilterDatabase" localSheetId="1" hidden="1">ARQUITETURA!$A$9:$L$103</definedName>
    <definedName name="_xlnm._FilterDatabase" localSheetId="2" hidden="1">CIVIL!$A$9:$L$188</definedName>
    <definedName name="_xlnm._FilterDatabase" localSheetId="3" hidden="1">ELÉTRICA!$A$9:$L$104</definedName>
    <definedName name="_xlnm._FilterDatabase" localSheetId="4" hidden="1">INCÊNDIO!$A$9:$L$25</definedName>
    <definedName name="_xlnm._FilterDatabase" localSheetId="5" hidden="1">RESUMO!#REF!</definedName>
    <definedName name="_Order1" hidden="1">255</definedName>
    <definedName name="_Order2" hidden="1">0</definedName>
    <definedName name="_Parse_Out" localSheetId="5" hidden="1">#REF!</definedName>
    <definedName name="_Parse_Out" hidden="1">#REF!</definedName>
    <definedName name="_R" localSheetId="1">#REF!</definedName>
    <definedName name="_R" localSheetId="2">#REF!</definedName>
    <definedName name="_R" localSheetId="3">#REF!</definedName>
    <definedName name="_R" localSheetId="5">#REF!</definedName>
    <definedName name="_R">#REF!</definedName>
    <definedName name="_Regression_X" localSheetId="5" hidden="1">#REF!</definedName>
    <definedName name="_Regression_X" hidden="1">#REF!</definedName>
    <definedName name="_VB6" localSheetId="5">#REF!</definedName>
    <definedName name="_VB6">#REF!</definedName>
    <definedName name="A" localSheetId="5">#REF!</definedName>
    <definedName name="A">#REF!</definedName>
    <definedName name="A_IMPRESI_N_IM" localSheetId="5">#REF!</definedName>
    <definedName name="A_IMPRESI_N_IM">#REF!</definedName>
    <definedName name="A1OO" localSheetId="1">#REF!</definedName>
    <definedName name="A1OO" localSheetId="2">#REF!</definedName>
    <definedName name="A1OO" localSheetId="3">#REF!</definedName>
    <definedName name="A1OO" localSheetId="5">#REF!</definedName>
    <definedName name="A1OO">#REF!</definedName>
    <definedName name="AA1OO" localSheetId="1">#REF!</definedName>
    <definedName name="AA1OO" localSheetId="2">#REF!</definedName>
    <definedName name="AA1OO" localSheetId="3">#REF!</definedName>
    <definedName name="AA1OO" localSheetId="5">#REF!</definedName>
    <definedName name="AA1OO">#REF!</definedName>
    <definedName name="AAA" localSheetId="5">#REF!</definedName>
    <definedName name="AAA">#REF!</definedName>
    <definedName name="AAAAAAA" localSheetId="5">#REF!</definedName>
    <definedName name="AAAAAAA">#REF!</definedName>
    <definedName name="AAAAAAAABBBBB" localSheetId="5">#REF!</definedName>
    <definedName name="AAAAAAAABBBBB">#REF!</definedName>
    <definedName name="AAB" localSheetId="5">#REF!</definedName>
    <definedName name="AAB">#REF!</definedName>
    <definedName name="AABABBAA" localSheetId="5">#REF!</definedName>
    <definedName name="AABABBAA">#REF!</definedName>
    <definedName name="AABABBBABABAB" localSheetId="5">#REF!</definedName>
    <definedName name="AABABBBABABAB">#REF!</definedName>
    <definedName name="AAC" localSheetId="5">#REF!</definedName>
    <definedName name="AAC">#REF!</definedName>
    <definedName name="ABAABBABABBB" localSheetId="5">#REF!</definedName>
    <definedName name="ABAABBABABBB">#REF!</definedName>
    <definedName name="ABABABABAB" localSheetId="5">#REF!</definedName>
    <definedName name="ABABABABAB">#REF!</definedName>
    <definedName name="ABABABABBAB" localSheetId="5">#REF!</definedName>
    <definedName name="ABABABABBAB">#REF!</definedName>
    <definedName name="ABABABBAB" localSheetId="5">#REF!</definedName>
    <definedName name="ABABABBAB">#REF!</definedName>
    <definedName name="ABABBAAB" localSheetId="5">#REF!</definedName>
    <definedName name="ABABBAAB">#REF!</definedName>
    <definedName name="ABABBABABAB" localSheetId="5">#REF!</definedName>
    <definedName name="ABABBABABAB">#REF!</definedName>
    <definedName name="ABABBBABBA" localSheetId="5">#REF!</definedName>
    <definedName name="ABABBBABBA">#REF!</definedName>
    <definedName name="ABB" localSheetId="5">#REF!</definedName>
    <definedName name="ABB">#REF!</definedName>
    <definedName name="ABBAABBABAB" localSheetId="5">#REF!</definedName>
    <definedName name="ABBAABBABAB">#REF!</definedName>
    <definedName name="ABBABABABB" localSheetId="5">#REF!</definedName>
    <definedName name="ABBABABABB">#REF!</definedName>
    <definedName name="ABBB" localSheetId="5">#REF!</definedName>
    <definedName name="ABBB">#REF!</definedName>
    <definedName name="ABBBAABABBBB" localSheetId="5">#REF!</definedName>
    <definedName name="ABBBAABABBBB">#REF!</definedName>
    <definedName name="ABBBBB" localSheetId="5">#REF!</definedName>
    <definedName name="ABBBBB">#REF!</definedName>
    <definedName name="ABBBBBBBBBBBBB" localSheetId="5">#REF!</definedName>
    <definedName name="ABBBBBBBBBBBBB">#REF!</definedName>
    <definedName name="ABBBBBBBBBBBBBB" localSheetId="5">#REF!</definedName>
    <definedName name="ABBBBBBBBBBBBBB">#REF!</definedName>
    <definedName name="ABCD" localSheetId="5">#REF!</definedName>
    <definedName name="ABCD">#REF!</definedName>
    <definedName name="ADALBERTO" localSheetId="1">#REF!</definedName>
    <definedName name="ADALBERTO" localSheetId="2">#REF!</definedName>
    <definedName name="ADALBERTO" localSheetId="3">#REF!</definedName>
    <definedName name="ADALBERTO" localSheetId="5">#REF!</definedName>
    <definedName name="ADALBERTO">#REF!</definedName>
    <definedName name="AJUDA" localSheetId="1">#REF!</definedName>
    <definedName name="AJUDA" localSheetId="2">#REF!</definedName>
    <definedName name="AJUDA" localSheetId="3">#REF!</definedName>
    <definedName name="AJUDA" localSheetId="5">#REF!</definedName>
    <definedName name="AJUDA">#REF!</definedName>
    <definedName name="Ajudante" localSheetId="5">#REF!</definedName>
    <definedName name="Ajudante">#REF!</definedName>
    <definedName name="Andaimes" localSheetId="5">#REF!</definedName>
    <definedName name="Andaimes">#REF!</definedName>
    <definedName name="Apoio" localSheetId="5">#REF!</definedName>
    <definedName name="Apoio">#REF!</definedName>
    <definedName name="_xlnm.Print_Area">#REF!</definedName>
    <definedName name="Área_impressão_IM">#N/A</definedName>
    <definedName name="AreaEightThreeZero" localSheetId="1">#REF!</definedName>
    <definedName name="AreaEightThreeZero" localSheetId="2">#REF!</definedName>
    <definedName name="AreaEightThreeZero" localSheetId="3">#REF!</definedName>
    <definedName name="AreaEightThreeZero">#REF!</definedName>
    <definedName name="AreaFiveOneZero" localSheetId="1">#REF!</definedName>
    <definedName name="AreaFiveOneZero" localSheetId="2">#REF!</definedName>
    <definedName name="AreaFiveOneZero" localSheetId="3">#REF!</definedName>
    <definedName name="AreaFiveOneZero">#REF!</definedName>
    <definedName name="AreaFiveSevenZero" localSheetId="1">#REF!</definedName>
    <definedName name="AreaFiveSevenZero" localSheetId="2">#REF!</definedName>
    <definedName name="AreaFiveSevenZero" localSheetId="3">#REF!</definedName>
    <definedName name="AreaFiveSevenZero">#REF!</definedName>
    <definedName name="AreaFiveTwoZero" localSheetId="1">#REF!</definedName>
    <definedName name="AreaFiveTwoZero" localSheetId="2">#REF!</definedName>
    <definedName name="AreaFiveTwoZero" localSheetId="3">#REF!</definedName>
    <definedName name="AreaFiveTwoZero">#REF!</definedName>
    <definedName name="AreaFourFourZero" localSheetId="1">#REF!</definedName>
    <definedName name="AreaFourFourZero" localSheetId="2">#REF!</definedName>
    <definedName name="AreaFourFourZero" localSheetId="3">#REF!</definedName>
    <definedName name="AreaFourFourZero">#REF!</definedName>
    <definedName name="AreaFourOneZero" localSheetId="1">#REF!</definedName>
    <definedName name="AreaFourOneZero" localSheetId="2">#REF!</definedName>
    <definedName name="AreaFourOneZero" localSheetId="3">#REF!</definedName>
    <definedName name="AreaFourOneZero">#REF!</definedName>
    <definedName name="AreaFourTwoZero" localSheetId="1">#REF!</definedName>
    <definedName name="AreaFourTwoZero" localSheetId="2">#REF!</definedName>
    <definedName name="AreaFourTwoZero" localSheetId="3">#REF!</definedName>
    <definedName name="AreaFourTwoZero">#REF!</definedName>
    <definedName name="AreaNineEightFour" localSheetId="1">#REF!</definedName>
    <definedName name="AreaNineEightFour" localSheetId="2">#REF!</definedName>
    <definedName name="AreaNineEightFour" localSheetId="3">#REF!</definedName>
    <definedName name="AreaNineEightFour">#REF!</definedName>
    <definedName name="AreaNineEightTwo" localSheetId="1">#REF!</definedName>
    <definedName name="AreaNineEightTwo" localSheetId="2">#REF!</definedName>
    <definedName name="AreaNineEightTwo" localSheetId="3">#REF!</definedName>
    <definedName name="AreaNineEightTwo">#REF!</definedName>
    <definedName name="AreaNineEightZero" localSheetId="1">#REF!</definedName>
    <definedName name="AreaNineEightZero" localSheetId="2">#REF!</definedName>
    <definedName name="AreaNineEightZero" localSheetId="3">#REF!</definedName>
    <definedName name="AreaNineEightZero">#REF!</definedName>
    <definedName name="AreaNineFourZero" localSheetId="1">#REF!</definedName>
    <definedName name="AreaNineFourZero" localSheetId="2">#REF!</definedName>
    <definedName name="AreaNineFourZero" localSheetId="3">#REF!</definedName>
    <definedName name="AreaNineFourZero">#REF!</definedName>
    <definedName name="AreaNineNineZero" localSheetId="1">#REF!</definedName>
    <definedName name="AreaNineNineZero" localSheetId="2">#REF!</definedName>
    <definedName name="AreaNineNineZero" localSheetId="3">#REF!</definedName>
    <definedName name="AreaNineNineZero">#REF!</definedName>
    <definedName name="AreaNineSixZero" localSheetId="1">#REF!</definedName>
    <definedName name="AreaNineSixZero" localSheetId="2">#REF!</definedName>
    <definedName name="AreaNineSixZero" localSheetId="3">#REF!</definedName>
    <definedName name="AreaNineSixZero">#REF!</definedName>
    <definedName name="AreaNineThreeZero" localSheetId="1">#REF!</definedName>
    <definedName name="AreaNineThreeZero" localSheetId="2">#REF!</definedName>
    <definedName name="AreaNineThreeZero" localSheetId="3">#REF!</definedName>
    <definedName name="AreaNineThreeZero">#REF!</definedName>
    <definedName name="AreaNineTwoZero" localSheetId="1">#REF!</definedName>
    <definedName name="AreaNineTwoZero" localSheetId="2">#REF!</definedName>
    <definedName name="AreaNineTwoZero" localSheetId="3">#REF!</definedName>
    <definedName name="AreaNineTwoZero">#REF!</definedName>
    <definedName name="AreaOneOneZero" localSheetId="1">#REF!</definedName>
    <definedName name="AreaOneOneZero" localSheetId="2">#REF!</definedName>
    <definedName name="AreaOneOneZero" localSheetId="3">#REF!</definedName>
    <definedName name="AreaOneOneZero">#REF!</definedName>
    <definedName name="AreaOneThreeZero" localSheetId="1">#REF!</definedName>
    <definedName name="AreaOneThreeZero" localSheetId="2">#REF!</definedName>
    <definedName name="AreaOneThreeZero" localSheetId="3">#REF!</definedName>
    <definedName name="AreaOneThreeZero">#REF!</definedName>
    <definedName name="AreaOneTwoZero" localSheetId="1">#REF!</definedName>
    <definedName name="AreaOneTwoZero" localSheetId="2">#REF!</definedName>
    <definedName name="AreaOneTwoZero" localSheetId="3">#REF!</definedName>
    <definedName name="AreaOneTwoZero">#REF!</definedName>
    <definedName name="AreaSevenFiveZero" localSheetId="1">#REF!</definedName>
    <definedName name="AreaSevenFiveZero" localSheetId="2">#REF!</definedName>
    <definedName name="AreaSevenFiveZero" localSheetId="3">#REF!</definedName>
    <definedName name="AreaSevenFiveZero">#REF!</definedName>
    <definedName name="AreaSevenFourZero" localSheetId="1">#REF!</definedName>
    <definedName name="AreaSevenFourZero" localSheetId="2">#REF!</definedName>
    <definedName name="AreaSevenFourZero" localSheetId="3">#REF!</definedName>
    <definedName name="AreaSevenFourZero">#REF!</definedName>
    <definedName name="AreaThreeFiveFive" localSheetId="1">#REF!</definedName>
    <definedName name="AreaThreeFiveFive" localSheetId="2">#REF!</definedName>
    <definedName name="AreaThreeFiveFive" localSheetId="3">#REF!</definedName>
    <definedName name="AreaThreeFiveFive">#REF!</definedName>
    <definedName name="AreaThreeFiveFour" localSheetId="1">#REF!</definedName>
    <definedName name="AreaThreeFiveFour" localSheetId="2">#REF!</definedName>
    <definedName name="AreaThreeFiveFour" localSheetId="3">#REF!</definedName>
    <definedName name="AreaThreeFiveFour">#REF!</definedName>
    <definedName name="AreaThreeFiveOne" localSheetId="1">#REF!</definedName>
    <definedName name="AreaThreeFiveOne" localSheetId="2">#REF!</definedName>
    <definedName name="AreaThreeFiveOne" localSheetId="3">#REF!</definedName>
    <definedName name="AreaThreeFiveOne">#REF!</definedName>
    <definedName name="AreaThreeFiveSeven" localSheetId="1">#REF!</definedName>
    <definedName name="AreaThreeFiveSeven" localSheetId="2">#REF!</definedName>
    <definedName name="AreaThreeFiveSeven" localSheetId="3">#REF!</definedName>
    <definedName name="AreaThreeFiveSeven">#REF!</definedName>
    <definedName name="AreaThreeFiveSix" localSheetId="1">#REF!</definedName>
    <definedName name="AreaThreeFiveSix" localSheetId="2">#REF!</definedName>
    <definedName name="AreaThreeFiveSix" localSheetId="3">#REF!</definedName>
    <definedName name="AreaThreeFiveSix">#REF!</definedName>
    <definedName name="AreaThreeFiveThree" localSheetId="1">#REF!</definedName>
    <definedName name="AreaThreeFiveThree" localSheetId="2">#REF!</definedName>
    <definedName name="AreaThreeFiveThree" localSheetId="3">#REF!</definedName>
    <definedName name="AreaThreeFiveThree">#REF!</definedName>
    <definedName name="AreaThreeFiveTwo" localSheetId="1">#REF!</definedName>
    <definedName name="AreaThreeFiveTwo" localSheetId="2">#REF!</definedName>
    <definedName name="AreaThreeFiveTwo" localSheetId="3">#REF!</definedName>
    <definedName name="AreaThreeFiveTwo">#REF!</definedName>
    <definedName name="AreaThreeNineZero" localSheetId="1">#REF!</definedName>
    <definedName name="AreaThreeNineZero" localSheetId="2">#REF!</definedName>
    <definedName name="AreaThreeNineZero" localSheetId="3">#REF!</definedName>
    <definedName name="AreaThreeNineZero">#REF!</definedName>
    <definedName name="AreaThreeSevenFive" localSheetId="1">#REF!</definedName>
    <definedName name="AreaThreeSevenFive" localSheetId="2">#REF!</definedName>
    <definedName name="AreaThreeSevenFive" localSheetId="3">#REF!</definedName>
    <definedName name="AreaThreeSevenFive">#REF!</definedName>
    <definedName name="AreaThreeSevenFour" localSheetId="1">#REF!</definedName>
    <definedName name="AreaThreeSevenFour" localSheetId="2">#REF!</definedName>
    <definedName name="AreaThreeSevenFour" localSheetId="3">#REF!</definedName>
    <definedName name="AreaThreeSevenFour">#REF!</definedName>
    <definedName name="AreaThreeSevenOne" localSheetId="1">#REF!</definedName>
    <definedName name="AreaThreeSevenOne" localSheetId="2">#REF!</definedName>
    <definedName name="AreaThreeSevenOne" localSheetId="3">#REF!</definedName>
    <definedName name="AreaThreeSevenOne">#REF!</definedName>
    <definedName name="AreaThreeSevenThree" localSheetId="1">#REF!</definedName>
    <definedName name="AreaThreeSevenThree" localSheetId="2">#REF!</definedName>
    <definedName name="AreaThreeSevenThree" localSheetId="3">#REF!</definedName>
    <definedName name="AreaThreeSevenThree">#REF!</definedName>
    <definedName name="AreaThreeThreeFive" localSheetId="1">#REF!</definedName>
    <definedName name="AreaThreeThreeFive" localSheetId="2">#REF!</definedName>
    <definedName name="AreaThreeThreeFive" localSheetId="3">#REF!</definedName>
    <definedName name="AreaThreeThreeFive">#REF!</definedName>
    <definedName name="AreaThreeThreeFour" localSheetId="1">#REF!</definedName>
    <definedName name="AreaThreeThreeFour" localSheetId="2">#REF!</definedName>
    <definedName name="AreaThreeThreeFour" localSheetId="3">#REF!</definedName>
    <definedName name="AreaThreeThreeFour">#REF!</definedName>
    <definedName name="AreaThreeThreeOne" localSheetId="1">#REF!</definedName>
    <definedName name="AreaThreeThreeOne" localSheetId="2">#REF!</definedName>
    <definedName name="AreaThreeThreeOne" localSheetId="3">#REF!</definedName>
    <definedName name="AreaThreeThreeOne">#REF!</definedName>
    <definedName name="AreaThreeThreeSix" localSheetId="1">#REF!</definedName>
    <definedName name="AreaThreeThreeSix" localSheetId="2">#REF!</definedName>
    <definedName name="AreaThreeThreeSix" localSheetId="3">#REF!</definedName>
    <definedName name="AreaThreeThreeSix">#REF!</definedName>
    <definedName name="AreaThreeThreeThree" localSheetId="1">#REF!</definedName>
    <definedName name="AreaThreeThreeThree" localSheetId="2">#REF!</definedName>
    <definedName name="AreaThreeThreeThree" localSheetId="3">#REF!</definedName>
    <definedName name="AreaThreeThreeThree">#REF!</definedName>
    <definedName name="AreaThreeThreeTwo" localSheetId="1">#REF!</definedName>
    <definedName name="AreaThreeThreeTwo" localSheetId="2">#REF!</definedName>
    <definedName name="AreaThreeThreeTwo" localSheetId="3">#REF!</definedName>
    <definedName name="AreaThreeThreeTwo">#REF!</definedName>
    <definedName name="AreaThreeTwoOne" localSheetId="1">#REF!</definedName>
    <definedName name="AreaThreeTwoOne" localSheetId="2">#REF!</definedName>
    <definedName name="AreaThreeTwoOne" localSheetId="3">#REF!</definedName>
    <definedName name="AreaThreeTwoOne">#REF!</definedName>
    <definedName name="AreaThreeTwoTwo" localSheetId="1">#REF!</definedName>
    <definedName name="AreaThreeTwoTwo" localSheetId="2">#REF!</definedName>
    <definedName name="AreaThreeTwoTwo" localSheetId="3">#REF!</definedName>
    <definedName name="AreaThreeTwoTwo">#REF!</definedName>
    <definedName name="AreaTwoEightZero" localSheetId="1">#REF!</definedName>
    <definedName name="AreaTwoEightZero" localSheetId="2">#REF!</definedName>
    <definedName name="AreaTwoEightZero" localSheetId="3">#REF!</definedName>
    <definedName name="AreaTwoEightZero">#REF!</definedName>
    <definedName name="AreaTwoFiveZero" localSheetId="1">#REF!</definedName>
    <definedName name="AreaTwoFiveZero" localSheetId="2">#REF!</definedName>
    <definedName name="AreaTwoFiveZero" localSheetId="3">#REF!</definedName>
    <definedName name="AreaTwoFiveZero">#REF!</definedName>
    <definedName name="AreaTwoFourZero" localSheetId="1">#REF!</definedName>
    <definedName name="AreaTwoFourZero" localSheetId="2">#REF!</definedName>
    <definedName name="AreaTwoFourZero" localSheetId="3">#REF!</definedName>
    <definedName name="AreaTwoFourZero">#REF!</definedName>
    <definedName name="AreaTwoOneZero" localSheetId="1">#REF!</definedName>
    <definedName name="AreaTwoOneZero" localSheetId="2">#REF!</definedName>
    <definedName name="AreaTwoOneZero" localSheetId="3">#REF!</definedName>
    <definedName name="AreaTwoOneZero">#REF!</definedName>
    <definedName name="AreaTwoThreeZero" localSheetId="1">#REF!</definedName>
    <definedName name="AreaTwoThreeZero" localSheetId="2">#REF!</definedName>
    <definedName name="AreaTwoThreeZero" localSheetId="3">#REF!</definedName>
    <definedName name="AreaTwoThreeZero">#REF!</definedName>
    <definedName name="AreaTwoTwoZero" localSheetId="1">#REF!</definedName>
    <definedName name="AreaTwoTwoZero" localSheetId="2">#REF!</definedName>
    <definedName name="AreaTwoTwoZero" localSheetId="3">#REF!</definedName>
    <definedName name="AreaTwoTwoZero">#REF!</definedName>
    <definedName name="Armador" localSheetId="5">#REF!</definedName>
    <definedName name="Armador">#REF!</definedName>
    <definedName name="At" localSheetId="1">#REF!</definedName>
    <definedName name="At" localSheetId="2">#REF!</definedName>
    <definedName name="At" localSheetId="3">#REF!</definedName>
    <definedName name="At" localSheetId="5">#REF!</definedName>
    <definedName name="At">#REF!</definedName>
    <definedName name="auxiliar" localSheetId="5">#REF!</definedName>
    <definedName name="auxiliar">#REF!</definedName>
    <definedName name="AVIÃO" localSheetId="1">#REF!</definedName>
    <definedName name="AVIÃO" localSheetId="2">#REF!</definedName>
    <definedName name="AVIÃO" localSheetId="3">#REF!</definedName>
    <definedName name="AVIÃO" localSheetId="5">#REF!</definedName>
    <definedName name="AVIÃO">#REF!</definedName>
    <definedName name="BAAABABAB" localSheetId="5">#REF!</definedName>
    <definedName name="BAAABABAB">#REF!</definedName>
    <definedName name="BAABABABBAAB" localSheetId="5">#REF!</definedName>
    <definedName name="BAABABABBAAB">#REF!</definedName>
    <definedName name="BAABBAABBABB" localSheetId="5">#REF!</definedName>
    <definedName name="BAABBAABBABB">#REF!</definedName>
    <definedName name="BABAABABABBB" localSheetId="5">#REF!</definedName>
    <definedName name="BABAABABABBB">#REF!</definedName>
    <definedName name="BABAABABB" localSheetId="5">#REF!</definedName>
    <definedName name="BABAABABB">#REF!</definedName>
    <definedName name="BABAABBB" localSheetId="5">#REF!</definedName>
    <definedName name="BABAABBB">#REF!</definedName>
    <definedName name="BABABABAB" localSheetId="5">#REF!</definedName>
    <definedName name="BABABABAB">#REF!</definedName>
    <definedName name="BABABABABAAB" localSheetId="5">#REF!</definedName>
    <definedName name="BABABABABAAB">#REF!</definedName>
    <definedName name="BABABABABAB" localSheetId="5">#REF!</definedName>
    <definedName name="BABABABABAB">#REF!</definedName>
    <definedName name="BABABABABABA" localSheetId="5">#REF!</definedName>
    <definedName name="BABABABABABA">#REF!</definedName>
    <definedName name="BABABABBABB" localSheetId="5">#REF!</definedName>
    <definedName name="BABABABBABB">#REF!</definedName>
    <definedName name="BABABABBB" localSheetId="5">#REF!</definedName>
    <definedName name="BABABABBB">#REF!</definedName>
    <definedName name="BABABBBB" localSheetId="5">#REF!</definedName>
    <definedName name="BABABBBB">#REF!</definedName>
    <definedName name="BABBABABA" localSheetId="5">#REF!</definedName>
    <definedName name="BABBABABA">#REF!</definedName>
    <definedName name="BABBABABAAB" localSheetId="5">#REF!</definedName>
    <definedName name="BABBABABAAB">#REF!</definedName>
    <definedName name="_xlnm.Database">#REF!</definedName>
    <definedName name="BANGLADESH" localSheetId="5">#REF!</definedName>
    <definedName name="BANGLADESH">#REF!</definedName>
    <definedName name="bar" localSheetId="1" hidden="1">{#N/A,#N/A,FALSE,"GERAL";#N/A,#N/A,FALSE,"012-96";#N/A,#N/A,FALSE,"018-96";#N/A,#N/A,FALSE,"027-96";#N/A,#N/A,FALSE,"059-96";#N/A,#N/A,FALSE,"076-96";#N/A,#N/A,FALSE,"019-97";#N/A,#N/A,FALSE,"021-97";#N/A,#N/A,FALSE,"022-97";#N/A,#N/A,FALSE,"028-97"}</definedName>
    <definedName name="bar" localSheetId="2" hidden="1">{#N/A,#N/A,FALSE,"GERAL";#N/A,#N/A,FALSE,"012-96";#N/A,#N/A,FALSE,"018-96";#N/A,#N/A,FALSE,"027-96";#N/A,#N/A,FALSE,"059-96";#N/A,#N/A,FALSE,"076-96";#N/A,#N/A,FALSE,"019-97";#N/A,#N/A,FALSE,"021-97";#N/A,#N/A,FALSE,"022-97";#N/A,#N/A,FALSE,"028-97"}</definedName>
    <definedName name="bar" localSheetId="3" hidden="1">{#N/A,#N/A,FALSE,"GERAL";#N/A,#N/A,FALSE,"012-96";#N/A,#N/A,FALSE,"018-96";#N/A,#N/A,FALSE,"027-96";#N/A,#N/A,FALSE,"059-96";#N/A,#N/A,FALSE,"076-96";#N/A,#N/A,FALSE,"019-97";#N/A,#N/A,FALSE,"021-97";#N/A,#N/A,FALSE,"022-97";#N/A,#N/A,FALSE,"028-97"}</definedName>
    <definedName name="bar" localSheetId="5" hidden="1">{#N/A,#N/A,FALSE,"GERAL";#N/A,#N/A,FALSE,"012-96";#N/A,#N/A,FALSE,"018-96";#N/A,#N/A,FALSE,"027-96";#N/A,#N/A,FALSE,"059-96";#N/A,#N/A,FALSE,"076-96";#N/A,#N/A,FALSE,"019-97";#N/A,#N/A,FALSE,"021-97";#N/A,#N/A,FALSE,"022-97";#N/A,#N/A,FALSE,"028-97"}</definedName>
    <definedName name="bar" hidden="1">{#N/A,#N/A,FALSE,"GERAL";#N/A,#N/A,FALSE,"012-96";#N/A,#N/A,FALSE,"018-96";#N/A,#N/A,FALSE,"027-96";#N/A,#N/A,FALSE,"059-96";#N/A,#N/A,FALSE,"076-96";#N/A,#N/A,FALSE,"019-97";#N/A,#N/A,FALSE,"021-97";#N/A,#N/A,FALSE,"022-97";#N/A,#N/A,FALSE,"028-97"}</definedName>
    <definedName name="BBAABABABBA">#REF!</definedName>
    <definedName name="BBAABBAABAB" localSheetId="5">#REF!</definedName>
    <definedName name="BBAABBAABAB">#REF!</definedName>
    <definedName name="BBAABBAABB" localSheetId="5">#REF!</definedName>
    <definedName name="BBAABBAABB">#REF!</definedName>
    <definedName name="BBAABBBABA" localSheetId="5">#REF!</definedName>
    <definedName name="BBAABBBABA">#REF!</definedName>
    <definedName name="BBABAABABAB" localSheetId="5">#REF!</definedName>
    <definedName name="BBABAABABAB">#REF!</definedName>
    <definedName name="BBABABBBBA" localSheetId="5">#REF!</definedName>
    <definedName name="BBABABBBBA">#REF!</definedName>
    <definedName name="BBB" localSheetId="5">#REF!</definedName>
    <definedName name="BBB">#REF!</definedName>
    <definedName name="BBC" localSheetId="5">#REF!</definedName>
    <definedName name="BBC">#REF!</definedName>
    <definedName name="BBD" localSheetId="5">#REF!</definedName>
    <definedName name="BBD">#REF!</definedName>
    <definedName name="BBE" localSheetId="5">#REF!</definedName>
    <definedName name="BBE">#REF!</definedName>
    <definedName name="BBF" localSheetId="5">#REF!</definedName>
    <definedName name="BBF">#REF!</definedName>
    <definedName name="BBG" localSheetId="5">#REF!</definedName>
    <definedName name="BBG">#REF!</definedName>
    <definedName name="BBH" localSheetId="5">#REF!</definedName>
    <definedName name="BBH">#REF!</definedName>
    <definedName name="BBI" localSheetId="5">#REF!</definedName>
    <definedName name="BBI">#REF!</definedName>
    <definedName name="BBJ" localSheetId="5">#REF!</definedName>
    <definedName name="BBJ">#REF!</definedName>
    <definedName name="BBK" localSheetId="5">#REF!</definedName>
    <definedName name="BBK">#REF!</definedName>
    <definedName name="BBL" localSheetId="5">#REF!</definedName>
    <definedName name="BBL">#REF!</definedName>
    <definedName name="BBM" localSheetId="5">#REF!</definedName>
    <definedName name="BBM">#REF!</definedName>
    <definedName name="BQ_TABLE1">#N/A</definedName>
    <definedName name="BRITAGEM" localSheetId="1" hidden="1">{#N/A,#N/A,FALSE,"GERAL";#N/A,#N/A,FALSE,"012-96";#N/A,#N/A,FALSE,"018-96";#N/A,#N/A,FALSE,"027-96";#N/A,#N/A,FALSE,"059-96";#N/A,#N/A,FALSE,"076-96";#N/A,#N/A,FALSE,"019-97";#N/A,#N/A,FALSE,"021-97";#N/A,#N/A,FALSE,"022-97";#N/A,#N/A,FALSE,"028-97"}</definedName>
    <definedName name="BRITAGEM" localSheetId="2" hidden="1">{#N/A,#N/A,FALSE,"GERAL";#N/A,#N/A,FALSE,"012-96";#N/A,#N/A,FALSE,"018-96";#N/A,#N/A,FALSE,"027-96";#N/A,#N/A,FALSE,"059-96";#N/A,#N/A,FALSE,"076-96";#N/A,#N/A,FALSE,"019-97";#N/A,#N/A,FALSE,"021-97";#N/A,#N/A,FALSE,"022-97";#N/A,#N/A,FALSE,"028-97"}</definedName>
    <definedName name="BRITAGEM" localSheetId="3" hidden="1">{#N/A,#N/A,FALSE,"GERAL";#N/A,#N/A,FALSE,"012-96";#N/A,#N/A,FALSE,"018-96";#N/A,#N/A,FALSE,"027-96";#N/A,#N/A,FALSE,"059-96";#N/A,#N/A,FALSE,"076-96";#N/A,#N/A,FALSE,"019-97";#N/A,#N/A,FALSE,"021-97";#N/A,#N/A,FALSE,"022-97";#N/A,#N/A,FALSE,"028-97"}</definedName>
    <definedName name="BRITAGEM" localSheetId="5"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caca" localSheetId="1">#REF!</definedName>
    <definedName name="caca" localSheetId="2">#REF!</definedName>
    <definedName name="caca" localSheetId="3">#REF!</definedName>
    <definedName name="caca" localSheetId="5">#REF!</definedName>
    <definedName name="caca">#REF!</definedName>
    <definedName name="Calafate" localSheetId="5">#REF!</definedName>
    <definedName name="Calafate">#REF!</definedName>
    <definedName name="Caldeireiro" localSheetId="5">#REF!</definedName>
    <definedName name="Caldeireiro">#REF!</definedName>
    <definedName name="campo1" localSheetId="1">#REF!</definedName>
    <definedName name="campo1" localSheetId="2">#REF!</definedName>
    <definedName name="campo1" localSheetId="3">#REF!</definedName>
    <definedName name="campo1" localSheetId="5">#REF!</definedName>
    <definedName name="campo1">#REF!</definedName>
    <definedName name="capamc2" localSheetId="5">#REF!</definedName>
    <definedName name="capamc2">#REF!</definedName>
    <definedName name="capamc3" localSheetId="5">#REF!</definedName>
    <definedName name="capamc3">#REF!</definedName>
    <definedName name="CAPAMC4" localSheetId="5">#REF!</definedName>
    <definedName name="CAPAMC4">#REF!</definedName>
    <definedName name="CAPAMC5TG" localSheetId="5">#REF!</definedName>
    <definedName name="CAPAMC5TG">#REF!</definedName>
    <definedName name="capanom" localSheetId="5">#REF!</definedName>
    <definedName name="capanom">#REF!</definedName>
    <definedName name="capatc2" localSheetId="5">#REF!</definedName>
    <definedName name="capatc2">#REF!</definedName>
    <definedName name="capatc3" localSheetId="5">#REF!</definedName>
    <definedName name="capatc3">#REF!</definedName>
    <definedName name="CAPATC4" localSheetId="5">#REF!</definedName>
    <definedName name="CAPATC4">#REF!</definedName>
    <definedName name="capatg2" localSheetId="5">#REF!</definedName>
    <definedName name="capatg2">#REF!</definedName>
    <definedName name="CAPATG3" localSheetId="5">#REF!</definedName>
    <definedName name="CAPATG3">#REF!</definedName>
    <definedName name="capatg4" localSheetId="5">#REF!</definedName>
    <definedName name="capatg4">#REF!</definedName>
    <definedName name="Carpinteiro" localSheetId="5">#REF!</definedName>
    <definedName name="Carpinteiro">#REF!</definedName>
    <definedName name="Carvoeiro" localSheetId="5">#REF!</definedName>
    <definedName name="Carvoeiro">#REF!</definedName>
    <definedName name="CASH_FLOW" localSheetId="1">#REF!</definedName>
    <definedName name="CASH_FLOW" localSheetId="2">#REF!</definedName>
    <definedName name="CASH_FLOW" localSheetId="3">#REF!</definedName>
    <definedName name="CASH_FLOW" localSheetId="5">#REF!</definedName>
    <definedName name="CASH_FLOW">#REF!</definedName>
    <definedName name="Category" localSheetId="5">#REF!</definedName>
    <definedName name="Category">#REF!</definedName>
    <definedName name="CCC" localSheetId="5">#REF!</definedName>
    <definedName name="CCC">#REF!</definedName>
    <definedName name="ccccc" localSheetId="1" hidden="1">{#N/A,#N/A,FALSE,"GERAL";#N/A,#N/A,FALSE,"012-96";#N/A,#N/A,FALSE,"018-96";#N/A,#N/A,FALSE,"027-96";#N/A,#N/A,FALSE,"059-96";#N/A,#N/A,FALSE,"076-96";#N/A,#N/A,FALSE,"019-97";#N/A,#N/A,FALSE,"021-97";#N/A,#N/A,FALSE,"022-97";#N/A,#N/A,FALSE,"028-97"}</definedName>
    <definedName name="ccccc" localSheetId="2" hidden="1">{#N/A,#N/A,FALSE,"GERAL";#N/A,#N/A,FALSE,"012-96";#N/A,#N/A,FALSE,"018-96";#N/A,#N/A,FALSE,"027-96";#N/A,#N/A,FALSE,"059-96";#N/A,#N/A,FALSE,"076-96";#N/A,#N/A,FALSE,"019-97";#N/A,#N/A,FALSE,"021-97";#N/A,#N/A,FALSE,"022-97";#N/A,#N/A,FALSE,"028-97"}</definedName>
    <definedName name="ccccc" localSheetId="3" hidden="1">{#N/A,#N/A,FALSE,"GERAL";#N/A,#N/A,FALSE,"012-96";#N/A,#N/A,FALSE,"018-96";#N/A,#N/A,FALSE,"027-96";#N/A,#N/A,FALSE,"059-96";#N/A,#N/A,FALSE,"076-96";#N/A,#N/A,FALSE,"019-97";#N/A,#N/A,FALSE,"021-97";#N/A,#N/A,FALSE,"022-97";#N/A,#N/A,FALSE,"028-97"}</definedName>
    <definedName name="ccccc" localSheetId="5" hidden="1">{#N/A,#N/A,FALSE,"GERAL";#N/A,#N/A,FALSE,"012-96";#N/A,#N/A,FALSE,"018-96";#N/A,#N/A,FALSE,"027-96";#N/A,#N/A,FALSE,"059-96";#N/A,#N/A,FALSE,"076-96";#N/A,#N/A,FALSE,"019-97";#N/A,#N/A,FALSE,"021-97";#N/A,#N/A,FALSE,"022-97";#N/A,#N/A,FALSE,"028-97"}</definedName>
    <definedName name="ccccc" hidden="1">{#N/A,#N/A,FALSE,"GERAL";#N/A,#N/A,FALSE,"012-96";#N/A,#N/A,FALSE,"018-96";#N/A,#N/A,FALSE,"027-96";#N/A,#N/A,FALSE,"059-96";#N/A,#N/A,FALSE,"076-96";#N/A,#N/A,FALSE,"019-97";#N/A,#N/A,FALSE,"021-97";#N/A,#N/A,FALSE,"022-97";#N/A,#N/A,FALSE,"028-97"}</definedName>
    <definedName name="CCD">#REF!</definedName>
    <definedName name="CCE" localSheetId="5">#REF!</definedName>
    <definedName name="CCE">#REF!</definedName>
    <definedName name="CCF" localSheetId="5">#REF!</definedName>
    <definedName name="CCF">#REF!</definedName>
    <definedName name="CCM" localSheetId="5">#REF!</definedName>
    <definedName name="CCM">#REF!</definedName>
    <definedName name="CFM" localSheetId="5">#REF!</definedName>
    <definedName name="CFM">#REF!</definedName>
    <definedName name="CFU" localSheetId="5">#REF!</definedName>
    <definedName name="CFU">#REF!</definedName>
    <definedName name="CODIGO" localSheetId="5">#REF!</definedName>
    <definedName name="CODIGO">#REF!</definedName>
    <definedName name="COMI" localSheetId="5">#REF!</definedName>
    <definedName name="COMI">#REF!</definedName>
    <definedName name="COMPRAS" localSheetId="1">#REF!</definedName>
    <definedName name="COMPRAS" localSheetId="2">#REF!</definedName>
    <definedName name="COMPRAS" localSheetId="3">#REF!</definedName>
    <definedName name="COMPRAS" localSheetId="5">#REF!</definedName>
    <definedName name="COMPRAS">#REF!</definedName>
    <definedName name="concorrentes" localSheetId="1" hidden="1">{#N/A,#N/A,FALSE,"Cronograma";#N/A,#N/A,FALSE,"Cronogr. 2"}</definedName>
    <definedName name="concorrentes" localSheetId="2" hidden="1">{#N/A,#N/A,FALSE,"Cronograma";#N/A,#N/A,FALSE,"Cronogr. 2"}</definedName>
    <definedName name="concorrentes" localSheetId="3" hidden="1">{#N/A,#N/A,FALSE,"Cronograma";#N/A,#N/A,FALSE,"Cronogr. 2"}</definedName>
    <definedName name="concorrentes" localSheetId="5" hidden="1">{#N/A,#N/A,FALSE,"Cronograma";#N/A,#N/A,FALSE,"Cronogr. 2"}</definedName>
    <definedName name="concorrentes" hidden="1">{#N/A,#N/A,FALSE,"Cronograma";#N/A,#N/A,FALSE,"Cronogr. 2"}</definedName>
    <definedName name="confmc" localSheetId="1">#REF!</definedName>
    <definedName name="confmc" localSheetId="2">#REF!</definedName>
    <definedName name="confmc" localSheetId="3">#REF!</definedName>
    <definedName name="confmc">#REF!</definedName>
    <definedName name="conftc" localSheetId="1">#REF!</definedName>
    <definedName name="conftc" localSheetId="2">#REF!</definedName>
    <definedName name="conftc" localSheetId="3">#REF!</definedName>
    <definedName name="conftc">#REF!</definedName>
    <definedName name="conftg" localSheetId="1">#REF!</definedName>
    <definedName name="conftg" localSheetId="2">#REF!</definedName>
    <definedName name="conftg" localSheetId="3">#REF!</definedName>
    <definedName name="conftg">#REF!</definedName>
    <definedName name="CONT1" localSheetId="1">#REF!</definedName>
    <definedName name="CONT1" localSheetId="2">#REF!</definedName>
    <definedName name="CONT1" localSheetId="3">#REF!</definedName>
    <definedName name="CONT1">#REF!</definedName>
    <definedName name="CONT2" localSheetId="1">#REF!</definedName>
    <definedName name="CONT2" localSheetId="2">#REF!</definedName>
    <definedName name="CONT2" localSheetId="3">#REF!</definedName>
    <definedName name="CONT2">#REF!</definedName>
    <definedName name="CONT3" localSheetId="1">#REF!</definedName>
    <definedName name="CONT3" localSheetId="2">#REF!</definedName>
    <definedName name="CONT3" localSheetId="3">#REF!</definedName>
    <definedName name="CONT3">#REF!</definedName>
    <definedName name="CONT4" localSheetId="1">#REF!</definedName>
    <definedName name="CONT4" localSheetId="2">#REF!</definedName>
    <definedName name="CONT4" localSheetId="3">#REF!</definedName>
    <definedName name="CONT4">#REF!</definedName>
    <definedName name="CONT5" localSheetId="1">#REF!</definedName>
    <definedName name="CONT5" localSheetId="2">#REF!</definedName>
    <definedName name="CONT5" localSheetId="3">#REF!</definedName>
    <definedName name="CONT5">#REF!</definedName>
    <definedName name="CONT6" localSheetId="1">#REF!</definedName>
    <definedName name="CONT6" localSheetId="2">#REF!</definedName>
    <definedName name="CONT6" localSheetId="3">#REF!</definedName>
    <definedName name="CONT6">#REF!</definedName>
    <definedName name="CONT7" localSheetId="1">#REF!</definedName>
    <definedName name="CONT7" localSheetId="2">#REF!</definedName>
    <definedName name="CONT7" localSheetId="3">#REF!</definedName>
    <definedName name="CONT7">#REF!</definedName>
    <definedName name="CONT8" localSheetId="1">#REF!</definedName>
    <definedName name="CONT8" localSheetId="2">#REF!</definedName>
    <definedName name="CONT8" localSheetId="3">#REF!</definedName>
    <definedName name="CONT8">#REF!</definedName>
    <definedName name="CONT9" localSheetId="1">#REF!</definedName>
    <definedName name="CONT9" localSheetId="2">#REF!</definedName>
    <definedName name="CONT9" localSheetId="3">#REF!</definedName>
    <definedName name="CONT9">#REF!</definedName>
    <definedName name="CPV" localSheetId="5">#REF!</definedName>
    <definedName name="CPV">#REF!</definedName>
    <definedName name="CRN_FIS" localSheetId="5">#REF!</definedName>
    <definedName name="CRN_FIS">#REF!</definedName>
    <definedName name="ct" localSheetId="5">#REF!</definedName>
    <definedName name="ct">#REF!</definedName>
    <definedName name="cu" localSheetId="5">#REF!</definedName>
    <definedName name="cu">#REF!</definedName>
    <definedName name="CUSTO" localSheetId="5">#REF!</definedName>
    <definedName name="CUSTO">#REF!</definedName>
    <definedName name="CUSTO_DE_COMBUSTÍVEL_E_LUFRIFICANTES" localSheetId="1">#REF!</definedName>
    <definedName name="CUSTO_DE_COMBUSTÍVEL_E_LUFRIFICANTES" localSheetId="2">#REF!</definedName>
    <definedName name="CUSTO_DE_COMBUSTÍVEL_E_LUFRIFICANTES" localSheetId="3">#REF!</definedName>
    <definedName name="CUSTO_DE_COMBUSTÍVEL_E_LUFRIFICANTES" localSheetId="5">#REF!</definedName>
    <definedName name="CUSTO_DE_COMBUSTÍVEL_E_LUFRIFICANTES">#REF!</definedName>
    <definedName name="D">#N/A</definedName>
    <definedName name="DADOS" localSheetId="1">#REF!</definedName>
    <definedName name="DADOS" localSheetId="2">#REF!</definedName>
    <definedName name="DADOS" localSheetId="3">#REF!</definedName>
    <definedName name="DADOS" localSheetId="5">#REF!</definedName>
    <definedName name="DADOS">#REF!</definedName>
    <definedName name="DATA" localSheetId="1">#REF!</definedName>
    <definedName name="DATA" localSheetId="2">#REF!</definedName>
    <definedName name="DATA" localSheetId="3">#REF!</definedName>
    <definedName name="DATA" localSheetId="5">#REF!</definedName>
    <definedName name="DATA">#REF!</definedName>
    <definedName name="DDD" localSheetId="5">#REF!</definedName>
    <definedName name="DDD">#REF!</definedName>
    <definedName name="ddddd" localSheetId="1" hidden="1">{#N/A,#N/A,FALSE,"GERAL";#N/A,#N/A,FALSE,"012-96";#N/A,#N/A,FALSE,"018-96";#N/A,#N/A,FALSE,"027-96";#N/A,#N/A,FALSE,"059-96";#N/A,#N/A,FALSE,"076-96";#N/A,#N/A,FALSE,"019-97";#N/A,#N/A,FALSE,"021-97";#N/A,#N/A,FALSE,"022-97";#N/A,#N/A,FALSE,"028-97"}</definedName>
    <definedName name="ddddd" localSheetId="2" hidden="1">{#N/A,#N/A,FALSE,"GERAL";#N/A,#N/A,FALSE,"012-96";#N/A,#N/A,FALSE,"018-96";#N/A,#N/A,FALSE,"027-96";#N/A,#N/A,FALSE,"059-96";#N/A,#N/A,FALSE,"076-96";#N/A,#N/A,FALSE,"019-97";#N/A,#N/A,FALSE,"021-97";#N/A,#N/A,FALSE,"022-97";#N/A,#N/A,FALSE,"028-97"}</definedName>
    <definedName name="ddddd" localSheetId="3" hidden="1">{#N/A,#N/A,FALSE,"GERAL";#N/A,#N/A,FALSE,"012-96";#N/A,#N/A,FALSE,"018-96";#N/A,#N/A,FALSE,"027-96";#N/A,#N/A,FALSE,"059-96";#N/A,#N/A,FALSE,"076-96";#N/A,#N/A,FALSE,"019-97";#N/A,#N/A,FALSE,"021-97";#N/A,#N/A,FALSE,"022-97";#N/A,#N/A,FALSE,"028-97"}</definedName>
    <definedName name="ddddd" localSheetId="5" hidden="1">{#N/A,#N/A,FALSE,"GERAL";#N/A,#N/A,FALSE,"012-96";#N/A,#N/A,FALSE,"018-96";#N/A,#N/A,FALSE,"027-96";#N/A,#N/A,FALSE,"059-96";#N/A,#N/A,FALSE,"076-96";#N/A,#N/A,FALSE,"019-97";#N/A,#N/A,FALSE,"021-97";#N/A,#N/A,FALSE,"022-97";#N/A,#N/A,FALSE,"028-97"}</definedName>
    <definedName name="ddddd" hidden="1">{#N/A,#N/A,FALSE,"GERAL";#N/A,#N/A,FALSE,"012-96";#N/A,#N/A,FALSE,"018-96";#N/A,#N/A,FALSE,"027-96";#N/A,#N/A,FALSE,"059-96";#N/A,#N/A,FALSE,"076-96";#N/A,#N/A,FALSE,"019-97";#N/A,#N/A,FALSE,"021-97";#N/A,#N/A,FALSE,"022-97";#N/A,#N/A,FALSE,"028-97"}</definedName>
    <definedName name="DDDDDDD">#REF!</definedName>
    <definedName name="DDE" localSheetId="5">#REF!</definedName>
    <definedName name="DDE">#REF!</definedName>
    <definedName name="DDF" localSheetId="5">#REF!</definedName>
    <definedName name="DDF">#REF!</definedName>
    <definedName name="DDG" localSheetId="5">#REF!</definedName>
    <definedName name="DDG">#REF!</definedName>
    <definedName name="DDH" localSheetId="5">#REF!</definedName>
    <definedName name="DDH">#REF!</definedName>
    <definedName name="DDI" localSheetId="5">#REF!</definedName>
    <definedName name="DDI">#REF!</definedName>
    <definedName name="DDJ" localSheetId="5">#REF!</definedName>
    <definedName name="DDJ">#REF!</definedName>
    <definedName name="DDK" localSheetId="5">#REF!</definedName>
    <definedName name="DDK">#REF!</definedName>
    <definedName name="DDL" localSheetId="5">#REF!</definedName>
    <definedName name="DDL">#REF!</definedName>
    <definedName name="DDM" localSheetId="5">#REF!</definedName>
    <definedName name="DDM">#REF!</definedName>
    <definedName name="Denominação" localSheetId="5">#REF!</definedName>
    <definedName name="Denominação">#REF!</definedName>
    <definedName name="DESCRITIVO1" localSheetId="5">#REF!</definedName>
    <definedName name="DESCRITIVO1">#REF!</definedName>
    <definedName name="desig" localSheetId="1">#REF!</definedName>
    <definedName name="desig" localSheetId="2">#REF!</definedName>
    <definedName name="desig" localSheetId="3">#REF!</definedName>
    <definedName name="desig" localSheetId="5">#REF!</definedName>
    <definedName name="desig">#REF!</definedName>
    <definedName name="Di" localSheetId="1">#REF!</definedName>
    <definedName name="Di" localSheetId="2">#REF!</definedName>
    <definedName name="Di" localSheetId="3">#REF!</definedName>
    <definedName name="Di" localSheetId="5">#REF!</definedName>
    <definedName name="Di">#REF!</definedName>
    <definedName name="DISCRIMINAÇÃO" localSheetId="5">#REF!</definedName>
    <definedName name="DISCRIMINAÇÃO">#REF!</definedName>
    <definedName name="dispmc" localSheetId="1">#REF!</definedName>
    <definedName name="dispmc" localSheetId="2">#REF!</definedName>
    <definedName name="dispmc" localSheetId="3">#REF!</definedName>
    <definedName name="dispmc" localSheetId="5">#REF!</definedName>
    <definedName name="dispmc">#REF!</definedName>
    <definedName name="disptc" localSheetId="1">#REF!</definedName>
    <definedName name="disptc" localSheetId="2">#REF!</definedName>
    <definedName name="disptc" localSheetId="3">#REF!</definedName>
    <definedName name="disptc" localSheetId="5">#REF!</definedName>
    <definedName name="disptc">#REF!</definedName>
    <definedName name="disptg" localSheetId="1">#REF!</definedName>
    <definedName name="disptg" localSheetId="2">#REF!</definedName>
    <definedName name="disptg" localSheetId="3">#REF!</definedName>
    <definedName name="disptg">#REF!</definedName>
    <definedName name="Dn" localSheetId="1">#REF!</definedName>
    <definedName name="Dn" localSheetId="2">#REF!</definedName>
    <definedName name="Dn" localSheetId="3">#REF!</definedName>
    <definedName name="Dn" localSheetId="5">#REF!</definedName>
    <definedName name="Dn">#REF!</definedName>
    <definedName name="Do" localSheetId="1">#REF!</definedName>
    <definedName name="Do" localSheetId="2">#REF!</definedName>
    <definedName name="Do" localSheetId="3">#REF!</definedName>
    <definedName name="Do" localSheetId="5">#REF!</definedName>
    <definedName name="Do">#REF!</definedName>
    <definedName name="DOLAR" localSheetId="1">#REF!</definedName>
    <definedName name="DOLAR" localSheetId="2">#REF!</definedName>
    <definedName name="DOLAR" localSheetId="3">#REF!</definedName>
    <definedName name="DOLAR" localSheetId="5">#REF!</definedName>
    <definedName name="DOLAR">#REF!</definedName>
    <definedName name="Dólar" localSheetId="5">#REF!</definedName>
    <definedName name="Dólar">#REF!</definedName>
    <definedName name="DPRE" localSheetId="5">#REF!</definedName>
    <definedName name="DPRE">#REF!</definedName>
    <definedName name="dsfs" localSheetId="1" hidden="1">{#N/A,#N/A,FALSE,"GERAL";#N/A,#N/A,FALSE,"012-96";#N/A,#N/A,FALSE,"018-96";#N/A,#N/A,FALSE,"027-96";#N/A,#N/A,FALSE,"059-96";#N/A,#N/A,FALSE,"076-96";#N/A,#N/A,FALSE,"019-97";#N/A,#N/A,FALSE,"021-97";#N/A,#N/A,FALSE,"022-97";#N/A,#N/A,FALSE,"028-97"}</definedName>
    <definedName name="dsfs" localSheetId="2" hidden="1">{#N/A,#N/A,FALSE,"GERAL";#N/A,#N/A,FALSE,"012-96";#N/A,#N/A,FALSE,"018-96";#N/A,#N/A,FALSE,"027-96";#N/A,#N/A,FALSE,"059-96";#N/A,#N/A,FALSE,"076-96";#N/A,#N/A,FALSE,"019-97";#N/A,#N/A,FALSE,"021-97";#N/A,#N/A,FALSE,"022-97";#N/A,#N/A,FALSE,"028-97"}</definedName>
    <definedName name="dsfs" localSheetId="3" hidden="1">{#N/A,#N/A,FALSE,"GERAL";#N/A,#N/A,FALSE,"012-96";#N/A,#N/A,FALSE,"018-96";#N/A,#N/A,FALSE,"027-96";#N/A,#N/A,FALSE,"059-96";#N/A,#N/A,FALSE,"076-96";#N/A,#N/A,FALSE,"019-97";#N/A,#N/A,FALSE,"021-97";#N/A,#N/A,FALSE,"022-97";#N/A,#N/A,FALSE,"028-97"}</definedName>
    <definedName name="dsfs" localSheetId="5" hidden="1">{#N/A,#N/A,FALSE,"GERAL";#N/A,#N/A,FALSE,"012-96";#N/A,#N/A,FALSE,"018-96";#N/A,#N/A,FALSE,"027-96";#N/A,#N/A,FALSE,"059-96";#N/A,#N/A,FALSE,"076-96";#N/A,#N/A,FALSE,"019-97";#N/A,#N/A,FALSE,"021-97";#N/A,#N/A,FALSE,"022-97";#N/A,#N/A,FALSE,"028-97"}</definedName>
    <definedName name="dsfs" hidden="1">{#N/A,#N/A,FALSE,"GERAL";#N/A,#N/A,FALSE,"012-96";#N/A,#N/A,FALSE,"018-96";#N/A,#N/A,FALSE,"027-96";#N/A,#N/A,FALSE,"059-96";#N/A,#N/A,FALSE,"076-96";#N/A,#N/A,FALSE,"019-97";#N/A,#N/A,FALSE,"021-97";#N/A,#N/A,FALSE,"022-97";#N/A,#N/A,FALSE,"028-97"}</definedName>
    <definedName name="DTFE" localSheetId="1">#REF!</definedName>
    <definedName name="DTFE" localSheetId="2">#REF!</definedName>
    <definedName name="DTFE" localSheetId="3">#REF!</definedName>
    <definedName name="DTFE" localSheetId="5">#REF!</definedName>
    <definedName name="DTFE">#REF!</definedName>
    <definedName name="DTFM" localSheetId="1">#REF!</definedName>
    <definedName name="DTFM" localSheetId="2">#REF!</definedName>
    <definedName name="DTFM" localSheetId="3">#REF!</definedName>
    <definedName name="DTFM" localSheetId="5">#REF!</definedName>
    <definedName name="DTFM">#REF!</definedName>
    <definedName name="DTL" localSheetId="1">#REF!</definedName>
    <definedName name="DTL" localSheetId="2">#REF!</definedName>
    <definedName name="DTL" localSheetId="3">#REF!</definedName>
    <definedName name="DTL" localSheetId="5">#REF!</definedName>
    <definedName name="DTL">#REF!</definedName>
    <definedName name="EASD" localSheetId="5">#REF!</definedName>
    <definedName name="EASD">#REF!</definedName>
    <definedName name="EEE" localSheetId="5">#REF!</definedName>
    <definedName name="EEE">#REF!</definedName>
    <definedName name="EEF" localSheetId="5">#REF!</definedName>
    <definedName name="EEF">#REF!</definedName>
    <definedName name="EEG" localSheetId="5">#REF!</definedName>
    <definedName name="EEG">#REF!</definedName>
    <definedName name="EEH" localSheetId="5">#REF!</definedName>
    <definedName name="EEH">#REF!</definedName>
    <definedName name="EEI" localSheetId="5">#REF!</definedName>
    <definedName name="EEI">#REF!</definedName>
    <definedName name="EFETIVO" localSheetId="1">#REF!</definedName>
    <definedName name="EFETIVO" localSheetId="2">#REF!</definedName>
    <definedName name="EFETIVO" localSheetId="3">#REF!</definedName>
    <definedName name="EFETIVO" localSheetId="5">#REF!</definedName>
    <definedName name="EFETIVO">#REF!</definedName>
    <definedName name="Eletricista_F_C" localSheetId="5">#REF!</definedName>
    <definedName name="Eletricista_F_C">#REF!</definedName>
    <definedName name="Eletricista_FC" localSheetId="5">#REF!</definedName>
    <definedName name="Eletricista_FC">#REF!</definedName>
    <definedName name="Eletricista_Mo" localSheetId="5">#REF!</definedName>
    <definedName name="Eletricista_Mo">#REF!</definedName>
    <definedName name="Eletricista_Mont" localSheetId="5">#REF!</definedName>
    <definedName name="Eletricista_Mont">#REF!</definedName>
    <definedName name="EletricistaFC" localSheetId="5">#REF!</definedName>
    <definedName name="EletricistaFC">#REF!</definedName>
    <definedName name="Encanador" localSheetId="5">#REF!</definedName>
    <definedName name="Encanador">#REF!</definedName>
    <definedName name="Encarregado" localSheetId="5">#REF!</definedName>
    <definedName name="Encarregado">#REF!</definedName>
    <definedName name="ENG" localSheetId="1">#REF!</definedName>
    <definedName name="ENG" localSheetId="2">#REF!</definedName>
    <definedName name="ENG" localSheetId="3">#REF!</definedName>
    <definedName name="ENG" localSheetId="5">#REF!</definedName>
    <definedName name="ENG">#REF!</definedName>
    <definedName name="EQUIPAMENTO" localSheetId="1">#REF!</definedName>
    <definedName name="EQUIPAMENTO" localSheetId="2">#REF!</definedName>
    <definedName name="EQUIPAMENTO" localSheetId="3">#REF!</definedName>
    <definedName name="EQUIPAMENTO" localSheetId="5">#REF!</definedName>
    <definedName name="EQUIPAMENTO">#REF!</definedName>
    <definedName name="Esmerilhador" localSheetId="5">#REF!</definedName>
    <definedName name="Esmerilhador">#REF!</definedName>
    <definedName name="ESPESSAMENTO" localSheetId="1" hidden="1">{#N/A,#N/A,FALSE,"GERAL";#N/A,#N/A,FALSE,"012-96";#N/A,#N/A,FALSE,"018-96";#N/A,#N/A,FALSE,"027-96";#N/A,#N/A,FALSE,"059-96";#N/A,#N/A,FALSE,"076-96";#N/A,#N/A,FALSE,"019-97";#N/A,#N/A,FALSE,"021-97";#N/A,#N/A,FALSE,"022-97";#N/A,#N/A,FALSE,"028-97"}</definedName>
    <definedName name="ESPESSAMENTO" localSheetId="2" hidden="1">{#N/A,#N/A,FALSE,"GERAL";#N/A,#N/A,FALSE,"012-96";#N/A,#N/A,FALSE,"018-96";#N/A,#N/A,FALSE,"027-96";#N/A,#N/A,FALSE,"059-96";#N/A,#N/A,FALSE,"076-96";#N/A,#N/A,FALSE,"019-97";#N/A,#N/A,FALSE,"021-97";#N/A,#N/A,FALSE,"022-97";#N/A,#N/A,FALSE,"028-97"}</definedName>
    <definedName name="ESPESSAMENTO" localSheetId="3" hidden="1">{#N/A,#N/A,FALSE,"GERAL";#N/A,#N/A,FALSE,"012-96";#N/A,#N/A,FALSE,"018-96";#N/A,#N/A,FALSE,"027-96";#N/A,#N/A,FALSE,"059-96";#N/A,#N/A,FALSE,"076-96";#N/A,#N/A,FALSE,"019-97";#N/A,#N/A,FALSE,"021-97";#N/A,#N/A,FALSE,"022-97";#N/A,#N/A,FALSE,"028-97"}</definedName>
    <definedName name="ESPESSAMENTO" localSheetId="5"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STRADA" localSheetId="1" hidden="1">{#N/A,#N/A,FALSE,"GERAL";#N/A,#N/A,FALSE,"012-96";#N/A,#N/A,FALSE,"018-96";#N/A,#N/A,FALSE,"027-96";#N/A,#N/A,FALSE,"059-96";#N/A,#N/A,FALSE,"076-96";#N/A,#N/A,FALSE,"019-97";#N/A,#N/A,FALSE,"021-97";#N/A,#N/A,FALSE,"022-97";#N/A,#N/A,FALSE,"028-97"}</definedName>
    <definedName name="ESTRADA" localSheetId="2" hidden="1">{#N/A,#N/A,FALSE,"GERAL";#N/A,#N/A,FALSE,"012-96";#N/A,#N/A,FALSE,"018-96";#N/A,#N/A,FALSE,"027-96";#N/A,#N/A,FALSE,"059-96";#N/A,#N/A,FALSE,"076-96";#N/A,#N/A,FALSE,"019-97";#N/A,#N/A,FALSE,"021-97";#N/A,#N/A,FALSE,"022-97";#N/A,#N/A,FALSE,"028-97"}</definedName>
    <definedName name="ESTRADA" localSheetId="3" hidden="1">{#N/A,#N/A,FALSE,"GERAL";#N/A,#N/A,FALSE,"012-96";#N/A,#N/A,FALSE,"018-96";#N/A,#N/A,FALSE,"027-96";#N/A,#N/A,FALSE,"059-96";#N/A,#N/A,FALSE,"076-96";#N/A,#N/A,FALSE,"019-97";#N/A,#N/A,FALSE,"021-97";#N/A,#N/A,FALSE,"022-97";#N/A,#N/A,FALSE,"028-97"}</definedName>
    <definedName name="ESTRADA" localSheetId="5" hidden="1">{#N/A,#N/A,FALSE,"GERAL";#N/A,#N/A,FALSE,"012-96";#N/A,#N/A,FALSE,"018-96";#N/A,#N/A,FALSE,"027-96";#N/A,#N/A,FALSE,"059-96";#N/A,#N/A,FALSE,"076-96";#N/A,#N/A,FALSE,"019-97";#N/A,#N/A,FALSE,"021-97";#N/A,#N/A,FALSE,"022-97";#N/A,#N/A,FALSE,"028-97"}</definedName>
    <definedName name="ESTRADA" hidden="1">{#N/A,#N/A,FALSE,"GERAL";#N/A,#N/A,FALSE,"012-96";#N/A,#N/A,FALSE,"018-96";#N/A,#N/A,FALSE,"027-96";#N/A,#N/A,FALSE,"059-96";#N/A,#N/A,FALSE,"076-96";#N/A,#N/A,FALSE,"019-97";#N/A,#N/A,FALSE,"021-97";#N/A,#N/A,FALSE,"022-97";#N/A,#N/A,FALSE,"028-97"}</definedName>
    <definedName name="etagig" localSheetId="1">#REF!</definedName>
    <definedName name="etagig" localSheetId="2">#REF!</definedName>
    <definedName name="etagig" localSheetId="3">#REF!</definedName>
    <definedName name="etagig">#REF!</definedName>
    <definedName name="etagim" localSheetId="1">#REF!</definedName>
    <definedName name="etagim" localSheetId="2">#REF!</definedName>
    <definedName name="etagim" localSheetId="3">#REF!</definedName>
    <definedName name="etagim">#REF!</definedName>
    <definedName name="etagit" localSheetId="1">#REF!</definedName>
    <definedName name="etagit" localSheetId="2">#REF!</definedName>
    <definedName name="etagit" localSheetId="3">#REF!</definedName>
    <definedName name="etagit">#REF!</definedName>
    <definedName name="etatm" localSheetId="1">#REF!</definedName>
    <definedName name="etatm" localSheetId="2">#REF!</definedName>
    <definedName name="etatm" localSheetId="3">#REF!</definedName>
    <definedName name="etatm">#REF!</definedName>
    <definedName name="etatmmc" localSheetId="1">#REF!</definedName>
    <definedName name="etatmmc" localSheetId="2">#REF!</definedName>
    <definedName name="etatmmc" localSheetId="3">#REF!</definedName>
    <definedName name="etatmmc">#REF!</definedName>
    <definedName name="EXAMES_MÉDICOS" localSheetId="1">#REF!</definedName>
    <definedName name="EXAMES_MÉDICOS" localSheetId="2">#REF!</definedName>
    <definedName name="EXAMES_MÉDICOS" localSheetId="3">#REF!</definedName>
    <definedName name="EXAMES_MÉDICOS" localSheetId="5">#REF!</definedName>
    <definedName name="EXAMES_MÉDICOS">#REF!</definedName>
    <definedName name="fator" localSheetId="5">#REF!</definedName>
    <definedName name="fator">#REF!</definedName>
    <definedName name="FDDFDF" localSheetId="1" hidden="1">{#N/A,#N/A,FALSE,"GERAL";#N/A,#N/A,FALSE,"012-96";#N/A,#N/A,FALSE,"018-96";#N/A,#N/A,FALSE,"027-96";#N/A,#N/A,FALSE,"059-96";#N/A,#N/A,FALSE,"076-96";#N/A,#N/A,FALSE,"019-97";#N/A,#N/A,FALSE,"021-97";#N/A,#N/A,FALSE,"022-97";#N/A,#N/A,FALSE,"028-97"}</definedName>
    <definedName name="FDDFDF" localSheetId="2" hidden="1">{#N/A,#N/A,FALSE,"GERAL";#N/A,#N/A,FALSE,"012-96";#N/A,#N/A,FALSE,"018-96";#N/A,#N/A,FALSE,"027-96";#N/A,#N/A,FALSE,"059-96";#N/A,#N/A,FALSE,"076-96";#N/A,#N/A,FALSE,"019-97";#N/A,#N/A,FALSE,"021-97";#N/A,#N/A,FALSE,"022-97";#N/A,#N/A,FALSE,"028-97"}</definedName>
    <definedName name="FDDFDF" localSheetId="3" hidden="1">{#N/A,#N/A,FALSE,"GERAL";#N/A,#N/A,FALSE,"012-96";#N/A,#N/A,FALSE,"018-96";#N/A,#N/A,FALSE,"027-96";#N/A,#N/A,FALSE,"059-96";#N/A,#N/A,FALSE,"076-96";#N/A,#N/A,FALSE,"019-97";#N/A,#N/A,FALSE,"021-97";#N/A,#N/A,FALSE,"022-97";#N/A,#N/A,FALSE,"028-97"}</definedName>
    <definedName name="FDDFDF" localSheetId="5" hidden="1">{#N/A,#N/A,FALSE,"GERAL";#N/A,#N/A,FALSE,"012-96";#N/A,#N/A,FALSE,"018-96";#N/A,#N/A,FALSE,"027-96";#N/A,#N/A,FALSE,"059-96";#N/A,#N/A,FALSE,"076-96";#N/A,#N/A,FALSE,"019-97";#N/A,#N/A,FALSE,"021-97";#N/A,#N/A,FALSE,"022-97";#N/A,#N/A,FALSE,"028-97"}</definedName>
    <definedName name="FDDFDF" hidden="1">{#N/A,#N/A,FALSE,"GERAL";#N/A,#N/A,FALSE,"012-96";#N/A,#N/A,FALSE,"018-96";#N/A,#N/A,FALSE,"027-96";#N/A,#N/A,FALSE,"059-96";#N/A,#N/A,FALSE,"076-96";#N/A,#N/A,FALSE,"019-97";#N/A,#N/A,FALSE,"021-97";#N/A,#N/A,FALSE,"022-97";#N/A,#N/A,FALSE,"028-97"}</definedName>
    <definedName name="FEPeso">#REF!</definedName>
    <definedName name="FEVol" localSheetId="5">#REF!</definedName>
    <definedName name="FEVol">#REF!</definedName>
    <definedName name="FFF" localSheetId="5">#REF!</definedName>
    <definedName name="FFF">#REF!</definedName>
    <definedName name="FFG" localSheetId="5">#REF!</definedName>
    <definedName name="FFG">#REF!</definedName>
    <definedName name="FFH" localSheetId="5">#REF!</definedName>
    <definedName name="FFH">#REF!</definedName>
    <definedName name="FFI" localSheetId="5">#REF!</definedName>
    <definedName name="FFI">#REF!</definedName>
    <definedName name="fifty" localSheetId="1">#REF!</definedName>
    <definedName name="fifty" localSheetId="2">#REF!</definedName>
    <definedName name="fifty" localSheetId="3">#REF!</definedName>
    <definedName name="fifty" localSheetId="5">#REF!</definedName>
    <definedName name="fifty">#REF!</definedName>
    <definedName name="filtragem" localSheetId="1" hidden="1">{#N/A,#N/A,FALSE,"GERAL";#N/A,#N/A,FALSE,"012-96";#N/A,#N/A,FALSE,"018-96";#N/A,#N/A,FALSE,"027-96";#N/A,#N/A,FALSE,"059-96";#N/A,#N/A,FALSE,"076-96";#N/A,#N/A,FALSE,"019-97";#N/A,#N/A,FALSE,"021-97";#N/A,#N/A,FALSE,"022-97";#N/A,#N/A,FALSE,"028-97"}</definedName>
    <definedName name="filtragem" localSheetId="2" hidden="1">{#N/A,#N/A,FALSE,"GERAL";#N/A,#N/A,FALSE,"012-96";#N/A,#N/A,FALSE,"018-96";#N/A,#N/A,FALSE,"027-96";#N/A,#N/A,FALSE,"059-96";#N/A,#N/A,FALSE,"076-96";#N/A,#N/A,FALSE,"019-97";#N/A,#N/A,FALSE,"021-97";#N/A,#N/A,FALSE,"022-97";#N/A,#N/A,FALSE,"028-97"}</definedName>
    <definedName name="filtragem" localSheetId="3" hidden="1">{#N/A,#N/A,FALSE,"GERAL";#N/A,#N/A,FALSE,"012-96";#N/A,#N/A,FALSE,"018-96";#N/A,#N/A,FALSE,"027-96";#N/A,#N/A,FALSE,"059-96";#N/A,#N/A,FALSE,"076-96";#N/A,#N/A,FALSE,"019-97";#N/A,#N/A,FALSE,"021-97";#N/A,#N/A,FALSE,"022-97";#N/A,#N/A,FALSE,"028-97"}</definedName>
    <definedName name="filtragem" localSheetId="5"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veA" localSheetId="1">#REF!</definedName>
    <definedName name="FiveA" localSheetId="2">#REF!</definedName>
    <definedName name="FiveA" localSheetId="3">#REF!</definedName>
    <definedName name="FiveA">#REF!</definedName>
    <definedName name="FiveB" localSheetId="1">#REF!</definedName>
    <definedName name="FiveB" localSheetId="2">#REF!</definedName>
    <definedName name="FiveB" localSheetId="3">#REF!</definedName>
    <definedName name="FiveB">#REF!</definedName>
    <definedName name="FiveC" localSheetId="1">#REF!</definedName>
    <definedName name="FiveC" localSheetId="2">#REF!</definedName>
    <definedName name="FiveC" localSheetId="3">#REF!</definedName>
    <definedName name="FiveC">#REF!</definedName>
    <definedName name="FiveD" localSheetId="1">#REF!</definedName>
    <definedName name="FiveD" localSheetId="2">#REF!</definedName>
    <definedName name="FiveD" localSheetId="3">#REF!</definedName>
    <definedName name="FiveD">#REF!</definedName>
    <definedName name="FiveE" localSheetId="1">#REF!</definedName>
    <definedName name="FiveE" localSheetId="2">#REF!</definedName>
    <definedName name="FiveE" localSheetId="3">#REF!</definedName>
    <definedName name="FiveE">#REF!</definedName>
    <definedName name="FiveF" localSheetId="1">#REF!</definedName>
    <definedName name="FiveF" localSheetId="2">#REF!</definedName>
    <definedName name="FiveF" localSheetId="3">#REF!</definedName>
    <definedName name="FiveF">#REF!</definedName>
    <definedName name="FiveG" localSheetId="1">#REF!</definedName>
    <definedName name="FiveG" localSheetId="2">#REF!</definedName>
    <definedName name="FiveG" localSheetId="3">#REF!</definedName>
    <definedName name="FiveG">#REF!</definedName>
    <definedName name="FiveH" localSheetId="1">#REF!</definedName>
    <definedName name="FiveH" localSheetId="2">#REF!</definedName>
    <definedName name="FiveH" localSheetId="3">#REF!</definedName>
    <definedName name="FiveH">#REF!</definedName>
    <definedName name="FiveI" localSheetId="1">#REF!</definedName>
    <definedName name="FiveI" localSheetId="2">#REF!</definedName>
    <definedName name="FiveI" localSheetId="3">#REF!</definedName>
    <definedName name="FiveI">#REF!</definedName>
    <definedName name="FiveJ" localSheetId="1">#REF!</definedName>
    <definedName name="FiveJ" localSheetId="2">#REF!</definedName>
    <definedName name="FiveJ" localSheetId="3">#REF!</definedName>
    <definedName name="FiveJ">#REF!</definedName>
    <definedName name="FiveK" localSheetId="1">#REF!</definedName>
    <definedName name="FiveK" localSheetId="2">#REF!</definedName>
    <definedName name="FiveK" localSheetId="3">#REF!</definedName>
    <definedName name="FiveK">#REF!</definedName>
    <definedName name="FiveL" localSheetId="1">#REF!</definedName>
    <definedName name="FiveL" localSheetId="2">#REF!</definedName>
    <definedName name="FiveL" localSheetId="3">#REF!</definedName>
    <definedName name="FiveL">#REF!</definedName>
    <definedName name="FiveM" localSheetId="1">#REF!</definedName>
    <definedName name="FiveM" localSheetId="2">#REF!</definedName>
    <definedName name="FiveM" localSheetId="3">#REF!</definedName>
    <definedName name="FiveM">#REF!</definedName>
    <definedName name="FLOT" localSheetId="1" hidden="1">{#N/A,#N/A,FALSE,"GERAL";#N/A,#N/A,FALSE,"012-96";#N/A,#N/A,FALSE,"018-96";#N/A,#N/A,FALSE,"027-96";#N/A,#N/A,FALSE,"059-96";#N/A,#N/A,FALSE,"076-96";#N/A,#N/A,FALSE,"019-97";#N/A,#N/A,FALSE,"021-97";#N/A,#N/A,FALSE,"022-97";#N/A,#N/A,FALSE,"028-97"}</definedName>
    <definedName name="FLOT" localSheetId="2" hidden="1">{#N/A,#N/A,FALSE,"GERAL";#N/A,#N/A,FALSE,"012-96";#N/A,#N/A,FALSE,"018-96";#N/A,#N/A,FALSE,"027-96";#N/A,#N/A,FALSE,"059-96";#N/A,#N/A,FALSE,"076-96";#N/A,#N/A,FALSE,"019-97";#N/A,#N/A,FALSE,"021-97";#N/A,#N/A,FALSE,"022-97";#N/A,#N/A,FALSE,"028-97"}</definedName>
    <definedName name="FLOT" localSheetId="3" hidden="1">{#N/A,#N/A,FALSE,"GERAL";#N/A,#N/A,FALSE,"012-96";#N/A,#N/A,FALSE,"018-96";#N/A,#N/A,FALSE,"027-96";#N/A,#N/A,FALSE,"059-96";#N/A,#N/A,FALSE,"076-96";#N/A,#N/A,FALSE,"019-97";#N/A,#N/A,FALSE,"021-97";#N/A,#N/A,FALSE,"022-97";#N/A,#N/A,FALSE,"028-97"}</definedName>
    <definedName name="FLOT" localSheetId="5"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uidos" localSheetId="1">#REF!</definedName>
    <definedName name="Fluidos" localSheetId="2">#REF!</definedName>
    <definedName name="Fluidos" localSheetId="3">#REF!</definedName>
    <definedName name="Fluidos" localSheetId="5">#REF!</definedName>
    <definedName name="Fluidos">#REF!</definedName>
    <definedName name="FLUTUANTE2" localSheetId="1" hidden="1">{#N/A,#N/A,FALSE,"GERAL";#N/A,#N/A,FALSE,"012-96";#N/A,#N/A,FALSE,"018-96";#N/A,#N/A,FALSE,"027-96";#N/A,#N/A,FALSE,"059-96";#N/A,#N/A,FALSE,"076-96";#N/A,#N/A,FALSE,"019-97";#N/A,#N/A,FALSE,"021-97";#N/A,#N/A,FALSE,"022-97";#N/A,#N/A,FALSE,"028-97"}</definedName>
    <definedName name="FLUTUANTE2" localSheetId="2" hidden="1">{#N/A,#N/A,FALSE,"GERAL";#N/A,#N/A,FALSE,"012-96";#N/A,#N/A,FALSE,"018-96";#N/A,#N/A,FALSE,"027-96";#N/A,#N/A,FALSE,"059-96";#N/A,#N/A,FALSE,"076-96";#N/A,#N/A,FALSE,"019-97";#N/A,#N/A,FALSE,"021-97";#N/A,#N/A,FALSE,"022-97";#N/A,#N/A,FALSE,"028-97"}</definedName>
    <definedName name="FLUTUANTE2" localSheetId="3" hidden="1">{#N/A,#N/A,FALSE,"GERAL";#N/A,#N/A,FALSE,"012-96";#N/A,#N/A,FALSE,"018-96";#N/A,#N/A,FALSE,"027-96";#N/A,#N/A,FALSE,"059-96";#N/A,#N/A,FALSE,"076-96";#N/A,#N/A,FALSE,"019-97";#N/A,#N/A,FALSE,"021-97";#N/A,#N/A,FALSE,"022-97";#N/A,#N/A,FALSE,"028-97"}</definedName>
    <definedName name="FLUTUANTE2" localSheetId="5" hidden="1">{#N/A,#N/A,FALSE,"GERAL";#N/A,#N/A,FALSE,"012-96";#N/A,#N/A,FALSE,"018-96";#N/A,#N/A,FALSE,"027-96";#N/A,#N/A,FALSE,"059-96";#N/A,#N/A,FALSE,"076-96";#N/A,#N/A,FALSE,"019-97";#N/A,#N/A,FALSE,"021-97";#N/A,#N/A,FALSE,"022-97";#N/A,#N/A,FALSE,"028-97"}</definedName>
    <definedName name="FLUTUANTE2" hidden="1">{#N/A,#N/A,FALSE,"GERAL";#N/A,#N/A,FALSE,"012-96";#N/A,#N/A,FALSE,"018-96";#N/A,#N/A,FALSE,"027-96";#N/A,#N/A,FALSE,"059-96";#N/A,#N/A,FALSE,"076-96";#N/A,#N/A,FALSE,"019-97";#N/A,#N/A,FALSE,"021-97";#N/A,#N/A,FALSE,"022-97";#N/A,#N/A,FALSE,"028-97"}</definedName>
    <definedName name="FourA" localSheetId="1">#REF!</definedName>
    <definedName name="FourA" localSheetId="2">#REF!</definedName>
    <definedName name="FourA" localSheetId="3">#REF!</definedName>
    <definedName name="FourA">#REF!</definedName>
    <definedName name="FourB" localSheetId="1">#REF!</definedName>
    <definedName name="FourB" localSheetId="2">#REF!</definedName>
    <definedName name="FourB" localSheetId="3">#REF!</definedName>
    <definedName name="FourB">#REF!</definedName>
    <definedName name="FourC" localSheetId="1">#REF!</definedName>
    <definedName name="FourC" localSheetId="2">#REF!</definedName>
    <definedName name="FourC" localSheetId="3">#REF!</definedName>
    <definedName name="FourC">#REF!</definedName>
    <definedName name="FourD" localSheetId="1">#REF!</definedName>
    <definedName name="FourD" localSheetId="2">#REF!</definedName>
    <definedName name="FourD" localSheetId="3">#REF!</definedName>
    <definedName name="FourD">#REF!</definedName>
    <definedName name="FourE" localSheetId="1">#REF!</definedName>
    <definedName name="FourE" localSheetId="2">#REF!</definedName>
    <definedName name="FourE" localSheetId="3">#REF!</definedName>
    <definedName name="FourE">#REF!</definedName>
    <definedName name="FourF" localSheetId="1">#REF!</definedName>
    <definedName name="FourF" localSheetId="2">#REF!</definedName>
    <definedName name="FourF" localSheetId="3">#REF!</definedName>
    <definedName name="FourF">#REF!</definedName>
    <definedName name="FourG" localSheetId="1">#REF!</definedName>
    <definedName name="FourG" localSheetId="2">#REF!</definedName>
    <definedName name="FourG" localSheetId="3">#REF!</definedName>
    <definedName name="FourG">#REF!</definedName>
    <definedName name="FourH" localSheetId="1">#REF!</definedName>
    <definedName name="FourH" localSheetId="2">#REF!</definedName>
    <definedName name="FourH" localSheetId="3">#REF!</definedName>
    <definedName name="FourH">#REF!</definedName>
    <definedName name="FourI" localSheetId="1">#REF!</definedName>
    <definedName name="FourI" localSheetId="2">#REF!</definedName>
    <definedName name="FourI" localSheetId="3">#REF!</definedName>
    <definedName name="FourI">#REF!</definedName>
    <definedName name="FourJ" localSheetId="1">#REF!</definedName>
    <definedName name="FourJ" localSheetId="2">#REF!</definedName>
    <definedName name="FourJ" localSheetId="3">#REF!</definedName>
    <definedName name="FourJ">#REF!</definedName>
    <definedName name="FourK" localSheetId="1">#REF!</definedName>
    <definedName name="FourK" localSheetId="2">#REF!</definedName>
    <definedName name="FourK" localSheetId="3">#REF!</definedName>
    <definedName name="FourK">#REF!</definedName>
    <definedName name="FourL" localSheetId="1">#REF!</definedName>
    <definedName name="FourL" localSheetId="2">#REF!</definedName>
    <definedName name="FourL" localSheetId="3">#REF!</definedName>
    <definedName name="FourL">#REF!</definedName>
    <definedName name="Fourm" localSheetId="1">#REF!</definedName>
    <definedName name="Fourm" localSheetId="2">#REF!</definedName>
    <definedName name="Fourm" localSheetId="3">#REF!</definedName>
    <definedName name="Fourm">#REF!</definedName>
    <definedName name="FRT" localSheetId="5">#REF!</definedName>
    <definedName name="FRT">#REF!</definedName>
    <definedName name="Funileiro" localSheetId="5">#REF!</definedName>
    <definedName name="Funileiro">#REF!</definedName>
    <definedName name="GGG" localSheetId="5">#REF!</definedName>
    <definedName name="GGG">#REF!</definedName>
    <definedName name="GGH" localSheetId="5">#REF!</definedName>
    <definedName name="GGH">#REF!</definedName>
    <definedName name="GGI" localSheetId="5">#REF!</definedName>
    <definedName name="GGI">#REF!</definedName>
    <definedName name="GGJ" localSheetId="5">#REF!</definedName>
    <definedName name="GGJ">#REF!</definedName>
    <definedName name="_xlnm.Recorder">#REF!</definedName>
    <definedName name="groelandia" localSheetId="5">#REF!</definedName>
    <definedName name="groelandia">#REF!</definedName>
    <definedName name="HHH" localSheetId="5">#REF!</definedName>
    <definedName name="HHH">#REF!</definedName>
    <definedName name="HHI" localSheetId="5">#REF!</definedName>
    <definedName name="HHI">#REF!</definedName>
    <definedName name="HHJ" localSheetId="5">#REF!</definedName>
    <definedName name="HHJ">#REF!</definedName>
    <definedName name="HHK" localSheetId="5">#REF!</definedName>
    <definedName name="HHK">#REF!</definedName>
    <definedName name="I" localSheetId="1">#REF!</definedName>
    <definedName name="I" localSheetId="2">#REF!</definedName>
    <definedName name="I" localSheetId="3">#REF!</definedName>
    <definedName name="I" localSheetId="5">#REF!</definedName>
    <definedName name="I">#REF!</definedName>
    <definedName name="ICMS" localSheetId="5">#REF!</definedName>
    <definedName name="ICMS">#REF!</definedName>
    <definedName name="II" localSheetId="5">#REF!</definedName>
    <definedName name="II">#REF!</definedName>
    <definedName name="III" localSheetId="5">#REF!</definedName>
    <definedName name="III">#REF!</definedName>
    <definedName name="IIIA" localSheetId="5">#REF!</definedName>
    <definedName name="IIIA">#REF!</definedName>
    <definedName name="IMP_03" localSheetId="1">#REF!</definedName>
    <definedName name="IMP_03" localSheetId="2">#REF!</definedName>
    <definedName name="IMP_03" localSheetId="3">#REF!</definedName>
    <definedName name="IMP_03" localSheetId="5">#REF!</definedName>
    <definedName name="IMP_03">#REF!</definedName>
    <definedName name="INDICE" localSheetId="1">#REF!</definedName>
    <definedName name="INDICE" localSheetId="2">#REF!</definedName>
    <definedName name="INDICE" localSheetId="3">#REF!</definedName>
    <definedName name="INDICE" localSheetId="5">#REF!</definedName>
    <definedName name="INDICE">#REF!</definedName>
    <definedName name="InhaltsvezSUMMEN" localSheetId="5">#REF!</definedName>
    <definedName name="InhaltsvezSUMMEN">#REF!</definedName>
    <definedName name="Início_do_projeto">#REF!</definedName>
    <definedName name="Instr_Controle" localSheetId="5">#REF!</definedName>
    <definedName name="Instr_Controle">#REF!</definedName>
    <definedName name="Instrum_Con" localSheetId="5">#REF!</definedName>
    <definedName name="Instrum_Con">#REF!</definedName>
    <definedName name="Instrum_Controle" localSheetId="5">#REF!</definedName>
    <definedName name="Instrum_Controle">#REF!</definedName>
    <definedName name="Instrum_Mo" localSheetId="5">#REF!</definedName>
    <definedName name="Instrum_Mo">#REF!</definedName>
    <definedName name="Instrum_Montador" localSheetId="5">#REF!</definedName>
    <definedName name="Instrum_Montador">#REF!</definedName>
    <definedName name="Instrum_Tubista" localSheetId="5">#REF!</definedName>
    <definedName name="Instrum_Tubista">#REF!</definedName>
    <definedName name="IPI" localSheetId="5">#REF!</definedName>
    <definedName name="IPI">#REF!</definedName>
    <definedName name="Isolador" localSheetId="5">#REF!</definedName>
    <definedName name="Isolador">#REF!</definedName>
    <definedName name="item_1" localSheetId="5">#REF!</definedName>
    <definedName name="item_1">#REF!</definedName>
    <definedName name="JAIRO" localSheetId="1" hidden="1">{#N/A,#N/A,FALSE,"GERAL";#N/A,#N/A,FALSE,"012-96";#N/A,#N/A,FALSE,"018-96";#N/A,#N/A,FALSE,"027-96";#N/A,#N/A,FALSE,"059-96";#N/A,#N/A,FALSE,"076-96";#N/A,#N/A,FALSE,"019-97";#N/A,#N/A,FALSE,"021-97";#N/A,#N/A,FALSE,"022-97";#N/A,#N/A,FALSE,"028-97"}</definedName>
    <definedName name="JAIRO" localSheetId="2" hidden="1">{#N/A,#N/A,FALSE,"GERAL";#N/A,#N/A,FALSE,"012-96";#N/A,#N/A,FALSE,"018-96";#N/A,#N/A,FALSE,"027-96";#N/A,#N/A,FALSE,"059-96";#N/A,#N/A,FALSE,"076-96";#N/A,#N/A,FALSE,"019-97";#N/A,#N/A,FALSE,"021-97";#N/A,#N/A,FALSE,"022-97";#N/A,#N/A,FALSE,"028-97"}</definedName>
    <definedName name="JAIRO" localSheetId="3" hidden="1">{#N/A,#N/A,FALSE,"GERAL";#N/A,#N/A,FALSE,"012-96";#N/A,#N/A,FALSE,"018-96";#N/A,#N/A,FALSE,"027-96";#N/A,#N/A,FALSE,"059-96";#N/A,#N/A,FALSE,"076-96";#N/A,#N/A,FALSE,"019-97";#N/A,#N/A,FALSE,"021-97";#N/A,#N/A,FALSE,"022-97";#N/A,#N/A,FALSE,"028-97"}</definedName>
    <definedName name="JAIRO" localSheetId="5" hidden="1">{#N/A,#N/A,FALSE,"GERAL";#N/A,#N/A,FALSE,"012-96";#N/A,#N/A,FALSE,"018-96";#N/A,#N/A,FALSE,"027-96";#N/A,#N/A,FALSE,"059-96";#N/A,#N/A,FALSE,"076-96";#N/A,#N/A,FALSE,"019-97";#N/A,#N/A,FALSE,"021-97";#N/A,#N/A,FALSE,"022-97";#N/A,#N/A,FALSE,"028-97"}</definedName>
    <definedName name="JAIRO" hidden="1">{#N/A,#N/A,FALSE,"GERAL";#N/A,#N/A,FALSE,"012-96";#N/A,#N/A,FALSE,"018-96";#N/A,#N/A,FALSE,"027-96";#N/A,#N/A,FALSE,"059-96";#N/A,#N/A,FALSE,"076-96";#N/A,#N/A,FALSE,"019-97";#N/A,#N/A,FALSE,"021-97";#N/A,#N/A,FALSE,"022-97";#N/A,#N/A,FALSE,"028-97"}</definedName>
    <definedName name="Jatista">#REF!</definedName>
    <definedName name="JJJ" localSheetId="5">#REF!</definedName>
    <definedName name="JJJ">#REF!</definedName>
    <definedName name="JJJA" localSheetId="5">#REF!</definedName>
    <definedName name="JJJA">#REF!</definedName>
    <definedName name="JOAMAR">#N/A</definedName>
    <definedName name="JOAO" localSheetId="5">#REF!</definedName>
    <definedName name="JOAO">#REF!</definedName>
    <definedName name="K" localSheetId="5">#REF!</definedName>
    <definedName name="K">#REF!</definedName>
    <definedName name="k1mc" localSheetId="1">#REF!</definedName>
    <definedName name="k1mc" localSheetId="2">#REF!</definedName>
    <definedName name="k1mc" localSheetId="3">#REF!</definedName>
    <definedName name="k1mc" localSheetId="5">#REF!</definedName>
    <definedName name="k1mc">#REF!</definedName>
    <definedName name="k1tc" localSheetId="1">#REF!</definedName>
    <definedName name="k1tc" localSheetId="2">#REF!</definedName>
    <definedName name="k1tc" localSheetId="3">#REF!</definedName>
    <definedName name="k1tc" localSheetId="5">#REF!</definedName>
    <definedName name="k1tc">#REF!</definedName>
    <definedName name="k2mc" localSheetId="1">#REF!</definedName>
    <definedName name="k2mc" localSheetId="2">#REF!</definedName>
    <definedName name="k2mc" localSheetId="3">#REF!</definedName>
    <definedName name="k2mc" localSheetId="5">#REF!</definedName>
    <definedName name="k2mc">#REF!</definedName>
    <definedName name="k2tc" localSheetId="1">#REF!</definedName>
    <definedName name="k2tc" localSheetId="2">#REF!</definedName>
    <definedName name="k2tc" localSheetId="3">#REF!</definedName>
    <definedName name="k2tc" localSheetId="5">#REF!</definedName>
    <definedName name="k2tc">#REF!</definedName>
    <definedName name="k3tc" localSheetId="1">#REF!</definedName>
    <definedName name="k3tc" localSheetId="2">#REF!</definedName>
    <definedName name="k3tc" localSheetId="3">#REF!</definedName>
    <definedName name="k3tc">#REF!</definedName>
    <definedName name="k4mc" localSheetId="1">#REF!</definedName>
    <definedName name="k4mc" localSheetId="2">#REF!</definedName>
    <definedName name="k4mc" localSheetId="3">#REF!</definedName>
    <definedName name="k4mc">#REF!</definedName>
    <definedName name="k4tc" localSheetId="1">#REF!</definedName>
    <definedName name="k4tc" localSheetId="2">#REF!</definedName>
    <definedName name="k4tc" localSheetId="3">#REF!</definedName>
    <definedName name="k4tc">#REF!</definedName>
    <definedName name="KKK" localSheetId="5">#REF!</definedName>
    <definedName name="KKK">#REF!</definedName>
    <definedName name="KKKA" localSheetId="5">#REF!</definedName>
    <definedName name="KKKA">#REF!</definedName>
    <definedName name="KKKKK" localSheetId="5">#REF!</definedName>
    <definedName name="KKKKK">#REF!</definedName>
    <definedName name="Laminador" localSheetId="5">#REF!</definedName>
    <definedName name="Laminador">#REF!</definedName>
    <definedName name="LILIAN" localSheetId="1">#REF!</definedName>
    <definedName name="LILIAN" localSheetId="2">#REF!</definedName>
    <definedName name="LILIAN" localSheetId="3">#REF!</definedName>
    <definedName name="LILIAN" localSheetId="5">#REF!</definedName>
    <definedName name="LILIAN">#REF!</definedName>
    <definedName name="Lista" localSheetId="5">#REF!</definedName>
    <definedName name="Lista">#REF!</definedName>
    <definedName name="ListaFim" localSheetId="5">#REF!</definedName>
    <definedName name="ListaFim">#REF!</definedName>
    <definedName name="LLL" localSheetId="5">#REF!</definedName>
    <definedName name="LLL">#REF!</definedName>
    <definedName name="LLLA" localSheetId="5">#REF!</definedName>
    <definedName name="LLLA">#REF!</definedName>
    <definedName name="LOP" localSheetId="5">#REF!</definedName>
    <definedName name="LOP">#REF!</definedName>
    <definedName name="lulinha" localSheetId="1">#REF!</definedName>
    <definedName name="lulinha" localSheetId="2">#REF!</definedName>
    <definedName name="lulinha" localSheetId="3">#REF!</definedName>
    <definedName name="lulinha" localSheetId="5">#REF!</definedName>
    <definedName name="lulinha">#REF!</definedName>
    <definedName name="Maçariqueiro" localSheetId="5">#REF!</definedName>
    <definedName name="Maçariqueiro">#REF!</definedName>
    <definedName name="Macro1" localSheetId="1">#REF!</definedName>
    <definedName name="Macro1" localSheetId="2">#REF!</definedName>
    <definedName name="Macro1" localSheetId="3">#REF!</definedName>
    <definedName name="Macro1" localSheetId="5">#REF!</definedName>
    <definedName name="Macro1">#REF!</definedName>
    <definedName name="marcel" localSheetId="5">#REF!</definedName>
    <definedName name="marcel">#REF!</definedName>
    <definedName name="MARIANA" localSheetId="1">#REF!</definedName>
    <definedName name="MARIANA" localSheetId="2">#REF!</definedName>
    <definedName name="MARIANA" localSheetId="3">#REF!</definedName>
    <definedName name="MARIANA" localSheetId="5">#REF!</definedName>
    <definedName name="MARIANA">#REF!</definedName>
    <definedName name="MARINA" localSheetId="5">#REF!</definedName>
    <definedName name="MARINA">#REF!</definedName>
    <definedName name="Materiais" localSheetId="1">#REF!</definedName>
    <definedName name="Materiais" localSheetId="2">#REF!</definedName>
    <definedName name="Materiais" localSheetId="3">#REF!</definedName>
    <definedName name="Materiais" localSheetId="5">#REF!</definedName>
    <definedName name="Materiais">#REF!</definedName>
    <definedName name="Mecanico_Aj" localSheetId="5">#REF!</definedName>
    <definedName name="Mecanico_Aj">#REF!</definedName>
    <definedName name="Mecânico_Ajust" localSheetId="5">#REF!</definedName>
    <definedName name="Mecânico_Ajust">#REF!</definedName>
    <definedName name="Mecanico_Mon" localSheetId="5">#REF!</definedName>
    <definedName name="Mecanico_Mon">#REF!</definedName>
    <definedName name="Mecânico_Mont" localSheetId="5">#REF!</definedName>
    <definedName name="Mecânico_Mont">#REF!</definedName>
    <definedName name="MmExcelLinker_4E7BD31E_65F0_440C_A162_0361D739B0FD" localSheetId="1">ANEXO IVA MAT DE #REF!</definedName>
    <definedName name="MmExcelLinker_4E7BD31E_65F0_440C_A162_0361D739B0FD" localSheetId="2">ANEXO IVA MAT DE #REF!</definedName>
    <definedName name="MmExcelLinker_4E7BD31E_65F0_440C_A162_0361D739B0FD" localSheetId="3">ANEXO IVA MAT DE #REF!</definedName>
    <definedName name="MmExcelLinker_4E7BD31E_65F0_440C_A162_0361D739B0FD" localSheetId="5">ANEXO IVA MAT DE #REF!</definedName>
    <definedName name="MmExcelLinker_4E7BD31E_65F0_440C_A162_0361D739B0FD">ANEXO IVA MAT DE #REF!</definedName>
    <definedName name="MMM" localSheetId="5">#REF!</definedName>
    <definedName name="MMM">#REF!</definedName>
    <definedName name="MMMA" localSheetId="5">#REF!</definedName>
    <definedName name="MMMA">#REF!</definedName>
    <definedName name="Montador" localSheetId="5">#REF!</definedName>
    <definedName name="Montador">#REF!</definedName>
    <definedName name="Montagem" localSheetId="5">#REF!</definedName>
    <definedName name="Montagem">#REF!</definedName>
    <definedName name="NCM" localSheetId="5">#REF!</definedName>
    <definedName name="NCM">#REF!</definedName>
    <definedName name="nwr" localSheetId="1" hidden="1">{#N/A,#N/A,FALSE,"GERAL";#N/A,#N/A,FALSE,"012-96";#N/A,#N/A,FALSE,"018-96";#N/A,#N/A,FALSE,"027-96";#N/A,#N/A,FALSE,"059-96";#N/A,#N/A,FALSE,"076-96";#N/A,#N/A,FALSE,"019-97";#N/A,#N/A,FALSE,"021-97";#N/A,#N/A,FALSE,"022-97";#N/A,#N/A,FALSE,"028-97"}</definedName>
    <definedName name="nwr" localSheetId="2" hidden="1">{#N/A,#N/A,FALSE,"GERAL";#N/A,#N/A,FALSE,"012-96";#N/A,#N/A,FALSE,"018-96";#N/A,#N/A,FALSE,"027-96";#N/A,#N/A,FALSE,"059-96";#N/A,#N/A,FALSE,"076-96";#N/A,#N/A,FALSE,"019-97";#N/A,#N/A,FALSE,"021-97";#N/A,#N/A,FALSE,"022-97";#N/A,#N/A,FALSE,"028-97"}</definedName>
    <definedName name="nwr" localSheetId="3" hidden="1">{#N/A,#N/A,FALSE,"GERAL";#N/A,#N/A,FALSE,"012-96";#N/A,#N/A,FALSE,"018-96";#N/A,#N/A,FALSE,"027-96";#N/A,#N/A,FALSE,"059-96";#N/A,#N/A,FALSE,"076-96";#N/A,#N/A,FALSE,"019-97";#N/A,#N/A,FALSE,"021-97";#N/A,#N/A,FALSE,"022-97";#N/A,#N/A,FALSE,"028-97"}</definedName>
    <definedName name="nwr" localSheetId="5" hidden="1">{#N/A,#N/A,FALSE,"GERAL";#N/A,#N/A,FALSE,"012-96";#N/A,#N/A,FALSE,"018-96";#N/A,#N/A,FALSE,"027-96";#N/A,#N/A,FALSE,"059-96";#N/A,#N/A,FALSE,"076-96";#N/A,#N/A,FALSE,"019-97";#N/A,#N/A,FALSE,"021-97";#N/A,#N/A,FALSE,"022-97";#N/A,#N/A,FALSE,"028-97"}</definedName>
    <definedName name="nwr" hidden="1">{#N/A,#N/A,FALSE,"GERAL";#N/A,#N/A,FALSE,"012-96";#N/A,#N/A,FALSE,"018-96";#N/A,#N/A,FALSE,"027-96";#N/A,#N/A,FALSE,"059-96";#N/A,#N/A,FALSE,"076-96";#N/A,#N/A,FALSE,"019-97";#N/A,#N/A,FALSE,"021-97";#N/A,#N/A,FALSE,"022-97";#N/A,#N/A,FALSE,"028-97"}</definedName>
    <definedName name="OneA" localSheetId="1">#REF!</definedName>
    <definedName name="OneA" localSheetId="2">#REF!</definedName>
    <definedName name="OneA" localSheetId="3">#REF!</definedName>
    <definedName name="OneA">#REF!</definedName>
    <definedName name="OneB" localSheetId="1">#REF!</definedName>
    <definedName name="OneB" localSheetId="2">#REF!</definedName>
    <definedName name="OneB" localSheetId="3">#REF!</definedName>
    <definedName name="OneB">#REF!</definedName>
    <definedName name="OneC" localSheetId="1">#REF!</definedName>
    <definedName name="OneC" localSheetId="2">#REF!</definedName>
    <definedName name="OneC" localSheetId="3">#REF!</definedName>
    <definedName name="OneC">#REF!</definedName>
    <definedName name="OneD" localSheetId="1">#REF!</definedName>
    <definedName name="OneD" localSheetId="2">#REF!</definedName>
    <definedName name="OneD" localSheetId="3">#REF!</definedName>
    <definedName name="OneD">#REF!</definedName>
    <definedName name="OneE" localSheetId="1">#REF!</definedName>
    <definedName name="OneE" localSheetId="2">#REF!</definedName>
    <definedName name="OneE" localSheetId="3">#REF!</definedName>
    <definedName name="OneE">#REF!</definedName>
    <definedName name="OneF" localSheetId="1">#REF!</definedName>
    <definedName name="OneF" localSheetId="2">#REF!</definedName>
    <definedName name="OneF" localSheetId="3">#REF!</definedName>
    <definedName name="OneF">#REF!</definedName>
    <definedName name="OneG" localSheetId="1">#REF!</definedName>
    <definedName name="OneG" localSheetId="2">#REF!</definedName>
    <definedName name="OneG" localSheetId="3">#REF!</definedName>
    <definedName name="OneG">#REF!</definedName>
    <definedName name="OneH" localSheetId="1">#REF!</definedName>
    <definedName name="OneH" localSheetId="2">#REF!</definedName>
    <definedName name="OneH" localSheetId="3">#REF!</definedName>
    <definedName name="OneH">#REF!</definedName>
    <definedName name="OneI" localSheetId="1">#REF!</definedName>
    <definedName name="OneI" localSheetId="2">#REF!</definedName>
    <definedName name="OneI" localSheetId="3">#REF!</definedName>
    <definedName name="OneI">#REF!</definedName>
    <definedName name="OneJ" localSheetId="1">#REF!</definedName>
    <definedName name="OneJ" localSheetId="2">#REF!</definedName>
    <definedName name="OneJ" localSheetId="3">#REF!</definedName>
    <definedName name="OneJ">#REF!</definedName>
    <definedName name="OneK" localSheetId="1">#REF!</definedName>
    <definedName name="OneK" localSheetId="2">#REF!</definedName>
    <definedName name="OneK" localSheetId="3">#REF!</definedName>
    <definedName name="OneK">#REF!</definedName>
    <definedName name="OneL" localSheetId="1">#REF!</definedName>
    <definedName name="OneL" localSheetId="2">#REF!</definedName>
    <definedName name="OneL" localSheetId="3">#REF!</definedName>
    <definedName name="OneL">#REF!</definedName>
    <definedName name="OneM" localSheetId="1">#REF!</definedName>
    <definedName name="OneM" localSheetId="2">#REF!</definedName>
    <definedName name="OneM" localSheetId="3">#REF!</definedName>
    <definedName name="OneM">#REF!</definedName>
    <definedName name="ORÇ" localSheetId="1">#REF!</definedName>
    <definedName name="ORÇ" localSheetId="2">#REF!</definedName>
    <definedName name="ORÇ" localSheetId="3">#REF!</definedName>
    <definedName name="ORÇ" localSheetId="5">#REF!</definedName>
    <definedName name="ORÇ">#REF!</definedName>
    <definedName name="OUTR" localSheetId="5">#REF!</definedName>
    <definedName name="OUTR">#REF!</definedName>
    <definedName name="P.Aparente" localSheetId="5">#REF!</definedName>
    <definedName name="P.Aparente">#REF!</definedName>
    <definedName name="P.Reatia" localSheetId="5">#REF!</definedName>
    <definedName name="P.Reatia">#REF!</definedName>
    <definedName name="p2mpmc2" localSheetId="5">#REF!</definedName>
    <definedName name="p2mpmc2">#REF!</definedName>
    <definedName name="p2mpmc3" localSheetId="5">#REF!</definedName>
    <definedName name="p2mpmc3">#REF!</definedName>
    <definedName name="p2mpmc4" localSheetId="5">#REF!</definedName>
    <definedName name="p2mpmc4">#REF!</definedName>
    <definedName name="P2MPTC2" localSheetId="5">#REF!</definedName>
    <definedName name="P2MPTC2">#REF!</definedName>
    <definedName name="p2mptc3" localSheetId="5">#REF!</definedName>
    <definedName name="p2mptc3">#REF!</definedName>
    <definedName name="p2mptc4" localSheetId="5">#REF!</definedName>
    <definedName name="p2mptc4">#REF!</definedName>
    <definedName name="p2mptg2" localSheetId="5">#REF!</definedName>
    <definedName name="p2mptg2">#REF!</definedName>
    <definedName name="p2mptg3" localSheetId="5">#REF!</definedName>
    <definedName name="p2mptg3">#REF!</definedName>
    <definedName name="p2mptg4" localSheetId="5">#REF!</definedName>
    <definedName name="p2mptg4">#REF!</definedName>
    <definedName name="p2mptg5" localSheetId="5">#REF!</definedName>
    <definedName name="p2mptg5">#REF!</definedName>
    <definedName name="p3mpmc3" localSheetId="5">#REF!</definedName>
    <definedName name="p3mpmc3">#REF!</definedName>
    <definedName name="p3mpmc4" localSheetId="5">#REF!</definedName>
    <definedName name="p3mpmc4">#REF!</definedName>
    <definedName name="p3mptc3" localSheetId="5">#REF!</definedName>
    <definedName name="p3mptc3">#REF!</definedName>
    <definedName name="p3mptc4" localSheetId="5">#REF!</definedName>
    <definedName name="p3mptc4">#REF!</definedName>
    <definedName name="p3mptg3" localSheetId="5">#REF!</definedName>
    <definedName name="p3mptg3">#REF!</definedName>
    <definedName name="p3mptg4" localSheetId="5">#REF!</definedName>
    <definedName name="p3mptg4">#REF!</definedName>
    <definedName name="p3mptg5" localSheetId="5">#REF!</definedName>
    <definedName name="p3mptg5">#REF!</definedName>
    <definedName name="p4mpmc4" localSheetId="5">#REF!</definedName>
    <definedName name="p4mpmc4">#REF!</definedName>
    <definedName name="p4mptc4" localSheetId="5">#REF!</definedName>
    <definedName name="p4mptc4">#REF!</definedName>
    <definedName name="p4mptg4" localSheetId="5">#REF!</definedName>
    <definedName name="p4mptg4">#REF!</definedName>
    <definedName name="p4mptg5" localSheetId="5">#REF!</definedName>
    <definedName name="p4mptg5">#REF!</definedName>
    <definedName name="p5mptg5" localSheetId="5">#REF!</definedName>
    <definedName name="p5mptg5">#REF!</definedName>
    <definedName name="p5mtg5" localSheetId="5">#REF!</definedName>
    <definedName name="p5mtg5">#REF!</definedName>
    <definedName name="pativar" localSheetId="5">#REF!</definedName>
    <definedName name="pativar">#REF!</definedName>
    <definedName name="PCORMC" localSheetId="1">#REF!</definedName>
    <definedName name="PCORMC" localSheetId="2">#REF!</definedName>
    <definedName name="PCORMC" localSheetId="3">#REF!</definedName>
    <definedName name="PCORMC" localSheetId="5">#REF!</definedName>
    <definedName name="PCORMC">#REF!</definedName>
    <definedName name="PCORTC" localSheetId="1">#REF!</definedName>
    <definedName name="PCORTC" localSheetId="2">#REF!</definedName>
    <definedName name="PCORTC" localSheetId="3">#REF!</definedName>
    <definedName name="PCORTC" localSheetId="5">#REF!</definedName>
    <definedName name="PCORTC">#REF!</definedName>
    <definedName name="PCORTG" localSheetId="1">#REF!</definedName>
    <definedName name="PCORTG" localSheetId="2">#REF!</definedName>
    <definedName name="PCORTG" localSheetId="3">#REF!</definedName>
    <definedName name="PCORTG" localSheetId="5">#REF!</definedName>
    <definedName name="PCORTG">#REF!</definedName>
    <definedName name="Pedr_Refrat" localSheetId="5">#REF!</definedName>
    <definedName name="Pedr_Refrat">#REF!</definedName>
    <definedName name="Pedreiro" localSheetId="5">#REF!</definedName>
    <definedName name="Pedreiro">#REF!</definedName>
    <definedName name="Pedreiro_Ref" localSheetId="5">#REF!</definedName>
    <definedName name="Pedreiro_Ref">#REF!</definedName>
    <definedName name="Pedreiro_Refrat" localSheetId="5">#REF!</definedName>
    <definedName name="Pedreiro_Refrat">#REF!</definedName>
    <definedName name="Pintor" localSheetId="5">#REF!</definedName>
    <definedName name="Pintor">#REF!</definedName>
    <definedName name="plan" localSheetId="5">#REF!</definedName>
    <definedName name="plan">#REF!</definedName>
    <definedName name="PLANILHA" localSheetId="5">#REF!</definedName>
    <definedName name="PLANILHA">#REF!</definedName>
    <definedName name="pos" localSheetId="1" hidden="1">{#N/A,#N/A,FALSE,"GERAL";#N/A,#N/A,FALSE,"012-96";#N/A,#N/A,FALSE,"018-96";#N/A,#N/A,FALSE,"027-96";#N/A,#N/A,FALSE,"059-96";#N/A,#N/A,FALSE,"076-96";#N/A,#N/A,FALSE,"019-97";#N/A,#N/A,FALSE,"021-97";#N/A,#N/A,FALSE,"022-97";#N/A,#N/A,FALSE,"028-97"}</definedName>
    <definedName name="pos" localSheetId="2" hidden="1">{#N/A,#N/A,FALSE,"GERAL";#N/A,#N/A,FALSE,"012-96";#N/A,#N/A,FALSE,"018-96";#N/A,#N/A,FALSE,"027-96";#N/A,#N/A,FALSE,"059-96";#N/A,#N/A,FALSE,"076-96";#N/A,#N/A,FALSE,"019-97";#N/A,#N/A,FALSE,"021-97";#N/A,#N/A,FALSE,"022-97";#N/A,#N/A,FALSE,"028-97"}</definedName>
    <definedName name="pos" localSheetId="3" hidden="1">{#N/A,#N/A,FALSE,"GERAL";#N/A,#N/A,FALSE,"012-96";#N/A,#N/A,FALSE,"018-96";#N/A,#N/A,FALSE,"027-96";#N/A,#N/A,FALSE,"059-96";#N/A,#N/A,FALSE,"076-96";#N/A,#N/A,FALSE,"019-97";#N/A,#N/A,FALSE,"021-97";#N/A,#N/A,FALSE,"022-97";#N/A,#N/A,FALSE,"028-97"}</definedName>
    <definedName name="pos" localSheetId="5" hidden="1">{#N/A,#N/A,FALSE,"GERAL";#N/A,#N/A,FALSE,"012-96";#N/A,#N/A,FALSE,"018-96";#N/A,#N/A,FALSE,"027-96";#N/A,#N/A,FALSE,"059-96";#N/A,#N/A,FALSE,"076-96";#N/A,#N/A,FALSE,"019-97";#N/A,#N/A,FALSE,"021-97";#N/A,#N/A,FALSE,"022-97";#N/A,#N/A,FALSE,"028-97"}</definedName>
    <definedName name="pos" hidden="1">{#N/A,#N/A,FALSE,"GERAL";#N/A,#N/A,FALSE,"012-96";#N/A,#N/A,FALSE,"018-96";#N/A,#N/A,FALSE,"027-96";#N/A,#N/A,FALSE,"059-96";#N/A,#N/A,FALSE,"076-96";#N/A,#N/A,FALSE,"019-97";#N/A,#N/A,FALSE,"021-97";#N/A,#N/A,FALSE,"022-97";#N/A,#N/A,FALSE,"028-97"}</definedName>
    <definedName name="Potencia">#REF!</definedName>
    <definedName name="PQ" localSheetId="1" hidden="1">{#N/A,#N/A,FALSE,"GERAL";#N/A,#N/A,FALSE,"012-96";#N/A,#N/A,FALSE,"018-96";#N/A,#N/A,FALSE,"027-96";#N/A,#N/A,FALSE,"059-96";#N/A,#N/A,FALSE,"076-96";#N/A,#N/A,FALSE,"019-97";#N/A,#N/A,FALSE,"021-97";#N/A,#N/A,FALSE,"022-97";#N/A,#N/A,FALSE,"028-97"}</definedName>
    <definedName name="PQ" localSheetId="2" hidden="1">{#N/A,#N/A,FALSE,"GERAL";#N/A,#N/A,FALSE,"012-96";#N/A,#N/A,FALSE,"018-96";#N/A,#N/A,FALSE,"027-96";#N/A,#N/A,FALSE,"059-96";#N/A,#N/A,FALSE,"076-96";#N/A,#N/A,FALSE,"019-97";#N/A,#N/A,FALSE,"021-97";#N/A,#N/A,FALSE,"022-97";#N/A,#N/A,FALSE,"028-97"}</definedName>
    <definedName name="PQ" localSheetId="3" hidden="1">{#N/A,#N/A,FALSE,"GERAL";#N/A,#N/A,FALSE,"012-96";#N/A,#N/A,FALSE,"018-96";#N/A,#N/A,FALSE,"027-96";#N/A,#N/A,FALSE,"059-96";#N/A,#N/A,FALSE,"076-96";#N/A,#N/A,FALSE,"019-97";#N/A,#N/A,FALSE,"021-97";#N/A,#N/A,FALSE,"022-97";#N/A,#N/A,FALSE,"028-97"}</definedName>
    <definedName name="PQ" localSheetId="5" hidden="1">{#N/A,#N/A,FALSE,"GERAL";#N/A,#N/A,FALSE,"012-96";#N/A,#N/A,FALSE,"018-96";#N/A,#N/A,FALSE,"027-96";#N/A,#N/A,FALSE,"059-96";#N/A,#N/A,FALSE,"076-96";#N/A,#N/A,FALSE,"019-97";#N/A,#N/A,FALSE,"021-97";#N/A,#N/A,FALSE,"022-97";#N/A,#N/A,FALSE,"028-97"}</definedName>
    <definedName name="PQ" hidden="1">{#N/A,#N/A,FALSE,"GERAL";#N/A,#N/A,FALSE,"012-96";#N/A,#N/A,FALSE,"018-96";#N/A,#N/A,FALSE,"027-96";#N/A,#N/A,FALSE,"059-96";#N/A,#N/A,FALSE,"076-96";#N/A,#N/A,FALSE,"019-97";#N/A,#N/A,FALSE,"021-97";#N/A,#N/A,FALSE,"022-97";#N/A,#N/A,FALSE,"028-97"}</definedName>
    <definedName name="Preços" localSheetId="1">#REF!</definedName>
    <definedName name="Preços" localSheetId="2">#REF!</definedName>
    <definedName name="Preços" localSheetId="3">#REF!</definedName>
    <definedName name="Preços" localSheetId="5">#REF!</definedName>
    <definedName name="Preços">#REF!</definedName>
    <definedName name="Print_Area_MI" localSheetId="5">#REF!</definedName>
    <definedName name="Print_Area_MI">#REF!</definedName>
    <definedName name="PROJ" localSheetId="1">#REF!</definedName>
    <definedName name="PROJ" localSheetId="2">#REF!</definedName>
    <definedName name="PROJ" localSheetId="3">#REF!</definedName>
    <definedName name="PROJ" localSheetId="5">#REF!</definedName>
    <definedName name="PROJ">#REF!</definedName>
    <definedName name="project_name" localSheetId="1">#REF!</definedName>
    <definedName name="project_name" localSheetId="2">#REF!</definedName>
    <definedName name="project_name" localSheetId="3">#REF!</definedName>
    <definedName name="project_name" localSheetId="5">#REF!</definedName>
    <definedName name="project_name">#REF!</definedName>
    <definedName name="Projects" localSheetId="5">#REF!</definedName>
    <definedName name="Projects">#REF!</definedName>
    <definedName name="Q" localSheetId="1">#REF!</definedName>
    <definedName name="Q" localSheetId="2">#REF!</definedName>
    <definedName name="Q" localSheetId="3">#REF!</definedName>
    <definedName name="Q" localSheetId="5">#REF!</definedName>
    <definedName name="Q">#REF!</definedName>
    <definedName name="qq" localSheetId="5">#REF!</definedName>
    <definedName name="qq">#REF!</definedName>
    <definedName name="qw" localSheetId="1" hidden="1">{#N/A,#N/A,FALSE,"GERAL";#N/A,#N/A,FALSE,"012-96";#N/A,#N/A,FALSE,"018-96";#N/A,#N/A,FALSE,"027-96";#N/A,#N/A,FALSE,"059-96";#N/A,#N/A,FALSE,"076-96";#N/A,#N/A,FALSE,"019-97";#N/A,#N/A,FALSE,"021-97";#N/A,#N/A,FALSE,"022-97";#N/A,#N/A,FALSE,"028-97"}</definedName>
    <definedName name="qw" localSheetId="2" hidden="1">{#N/A,#N/A,FALSE,"GERAL";#N/A,#N/A,FALSE,"012-96";#N/A,#N/A,FALSE,"018-96";#N/A,#N/A,FALSE,"027-96";#N/A,#N/A,FALSE,"059-96";#N/A,#N/A,FALSE,"076-96";#N/A,#N/A,FALSE,"019-97";#N/A,#N/A,FALSE,"021-97";#N/A,#N/A,FALSE,"022-97";#N/A,#N/A,FALSE,"028-97"}</definedName>
    <definedName name="qw" localSheetId="3" hidden="1">{#N/A,#N/A,FALSE,"GERAL";#N/A,#N/A,FALSE,"012-96";#N/A,#N/A,FALSE,"018-96";#N/A,#N/A,FALSE,"027-96";#N/A,#N/A,FALSE,"059-96";#N/A,#N/A,FALSE,"076-96";#N/A,#N/A,FALSE,"019-97";#N/A,#N/A,FALSE,"021-97";#N/A,#N/A,FALSE,"022-97";#N/A,#N/A,FALSE,"028-97"}</definedName>
    <definedName name="qw" localSheetId="5" hidden="1">{#N/A,#N/A,FALSE,"GERAL";#N/A,#N/A,FALSE,"012-96";#N/A,#N/A,FALSE,"018-96";#N/A,#N/A,FALSE,"027-96";#N/A,#N/A,FALSE,"059-96";#N/A,#N/A,FALSE,"076-96";#N/A,#N/A,FALSE,"019-97";#N/A,#N/A,FALSE,"021-97";#N/A,#N/A,FALSE,"022-97";#N/A,#N/A,FALSE,"028-97"}</definedName>
    <definedName name="qw" hidden="1">{#N/A,#N/A,FALSE,"GERAL";#N/A,#N/A,FALSE,"012-96";#N/A,#N/A,FALSE,"018-96";#N/A,#N/A,FALSE,"027-96";#N/A,#N/A,FALSE,"059-96";#N/A,#N/A,FALSE,"076-96";#N/A,#N/A,FALSE,"019-97";#N/A,#N/A,FALSE,"021-97";#N/A,#N/A,FALSE,"022-97";#N/A,#N/A,FALSE,"028-97"}</definedName>
    <definedName name="relatório_de_faturamento">#REF!</definedName>
    <definedName name="Rendimento" localSheetId="5">#REF!</definedName>
    <definedName name="Rendimento">#REF!</definedName>
    <definedName name="RESINAS" localSheetId="1">#REF!</definedName>
    <definedName name="RESINAS" localSheetId="2">#REF!</definedName>
    <definedName name="RESINAS" localSheetId="3">#REF!</definedName>
    <definedName name="RESINAS">#REF!</definedName>
    <definedName name="resultadorendimento" localSheetId="5">#REF!</definedName>
    <definedName name="resultadorendimento">#REF!</definedName>
    <definedName name="RESUMO" localSheetId="1">#REF!</definedName>
    <definedName name="RESUMO" localSheetId="2">#REF!</definedName>
    <definedName name="RESUMO" localSheetId="3">#REF!</definedName>
    <definedName name="RESUMO" localSheetId="5">#REF!</definedName>
    <definedName name="RESUMO">#REF!</definedName>
    <definedName name="REV." localSheetId="5">#REF!</definedName>
    <definedName name="REV.">#REF!</definedName>
    <definedName name="Revestidor" localSheetId="5">#REF!</definedName>
    <definedName name="Revestidor">#REF!</definedName>
    <definedName name="Rg" localSheetId="1">#REF!</definedName>
    <definedName name="Rg" localSheetId="2">#REF!</definedName>
    <definedName name="Rg" localSheetId="3">#REF!</definedName>
    <definedName name="Rg" localSheetId="5">#REF!</definedName>
    <definedName name="Rg">#REF!</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Group">#REF!</definedName>
    <definedName name="RiskHasSettings">TRUE</definedName>
    <definedName name="RiskMinimizeOnStart">FALSE</definedName>
    <definedName name="RiskMonitorConvergence">FALSE</definedName>
    <definedName name="RiskNumIterations">5000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OSTO" localSheetId="1" hidden="1">{#N/A,#N/A,FALSE,"GERAL";#N/A,#N/A,FALSE,"012-96";#N/A,#N/A,FALSE,"018-96";#N/A,#N/A,FALSE,"027-96";#N/A,#N/A,FALSE,"059-96";#N/A,#N/A,FALSE,"076-96";#N/A,#N/A,FALSE,"019-97";#N/A,#N/A,FALSE,"021-97";#N/A,#N/A,FALSE,"022-97";#N/A,#N/A,FALSE,"028-97"}</definedName>
    <definedName name="ROSTO" localSheetId="2" hidden="1">{#N/A,#N/A,FALSE,"GERAL";#N/A,#N/A,FALSE,"012-96";#N/A,#N/A,FALSE,"018-96";#N/A,#N/A,FALSE,"027-96";#N/A,#N/A,FALSE,"059-96";#N/A,#N/A,FALSE,"076-96";#N/A,#N/A,FALSE,"019-97";#N/A,#N/A,FALSE,"021-97";#N/A,#N/A,FALSE,"022-97";#N/A,#N/A,FALSE,"028-97"}</definedName>
    <definedName name="ROSTO" localSheetId="3" hidden="1">{#N/A,#N/A,FALSE,"GERAL";#N/A,#N/A,FALSE,"012-96";#N/A,#N/A,FALSE,"018-96";#N/A,#N/A,FALSE,"027-96";#N/A,#N/A,FALSE,"059-96";#N/A,#N/A,FALSE,"076-96";#N/A,#N/A,FALSE,"019-97";#N/A,#N/A,FALSE,"021-97";#N/A,#N/A,FALSE,"022-97";#N/A,#N/A,FALSE,"028-97"}</definedName>
    <definedName name="ROSTO" localSheetId="5" hidden="1">{#N/A,#N/A,FALSE,"GERAL";#N/A,#N/A,FALSE,"012-96";#N/A,#N/A,FALSE,"018-96";#N/A,#N/A,FALSE,"027-96";#N/A,#N/A,FALSE,"059-96";#N/A,#N/A,FALSE,"076-96";#N/A,#N/A,FALSE,"019-97";#N/A,#N/A,FALSE,"021-97";#N/A,#N/A,FALSE,"022-97";#N/A,#N/A,FALSE,"028-97"}</definedName>
    <definedName name="ROSTO" hidden="1">{#N/A,#N/A,FALSE,"GERAL";#N/A,#N/A,FALSE,"012-96";#N/A,#N/A,FALSE,"018-96";#N/A,#N/A,FALSE,"027-96";#N/A,#N/A,FALSE,"059-96";#N/A,#N/A,FALSE,"076-96";#N/A,#N/A,FALSE,"019-97";#N/A,#N/A,FALSE,"021-97";#N/A,#N/A,FALSE,"022-97";#N/A,#N/A,FALSE,"028-97"}</definedName>
    <definedName name="rr">#REF!</definedName>
    <definedName name="S">#N/A</definedName>
    <definedName name="sas" localSheetId="1" hidden="1">{#N/A,#N/A,FALSE,"GERAL";#N/A,#N/A,FALSE,"012-96";#N/A,#N/A,FALSE,"018-96";#N/A,#N/A,FALSE,"027-96";#N/A,#N/A,FALSE,"059-96";#N/A,#N/A,FALSE,"076-96";#N/A,#N/A,FALSE,"019-97";#N/A,#N/A,FALSE,"021-97";#N/A,#N/A,FALSE,"022-97";#N/A,#N/A,FALSE,"028-97"}</definedName>
    <definedName name="sas" localSheetId="2" hidden="1">{#N/A,#N/A,FALSE,"GERAL";#N/A,#N/A,FALSE,"012-96";#N/A,#N/A,FALSE,"018-96";#N/A,#N/A,FALSE,"027-96";#N/A,#N/A,FALSE,"059-96";#N/A,#N/A,FALSE,"076-96";#N/A,#N/A,FALSE,"019-97";#N/A,#N/A,FALSE,"021-97";#N/A,#N/A,FALSE,"022-97";#N/A,#N/A,FALSE,"028-97"}</definedName>
    <definedName name="sas" localSheetId="3" hidden="1">{#N/A,#N/A,FALSE,"GERAL";#N/A,#N/A,FALSE,"012-96";#N/A,#N/A,FALSE,"018-96";#N/A,#N/A,FALSE,"027-96";#N/A,#N/A,FALSE,"059-96";#N/A,#N/A,FALSE,"076-96";#N/A,#N/A,FALSE,"019-97";#N/A,#N/A,FALSE,"021-97";#N/A,#N/A,FALSE,"022-97";#N/A,#N/A,FALSE,"028-97"}</definedName>
    <definedName name="sas" localSheetId="5" hidden="1">{#N/A,#N/A,FALSE,"GERAL";#N/A,#N/A,FALSE,"012-96";#N/A,#N/A,FALSE,"018-96";#N/A,#N/A,FALSE,"027-96";#N/A,#N/A,FALSE,"059-96";#N/A,#N/A,FALSE,"076-96";#N/A,#N/A,FALSE,"019-97";#N/A,#N/A,FALSE,"021-97";#N/A,#N/A,FALSE,"022-97";#N/A,#N/A,FALSE,"028-97"}</definedName>
    <definedName name="sas" hidden="1">{#N/A,#N/A,FALSE,"GERAL";#N/A,#N/A,FALSE,"012-96";#N/A,#N/A,FALSE,"018-96";#N/A,#N/A,FALSE,"027-96";#N/A,#N/A,FALSE,"059-96";#N/A,#N/A,FALSE,"076-96";#N/A,#N/A,FALSE,"019-97";#N/A,#N/A,FALSE,"021-97";#N/A,#N/A,FALSE,"022-97";#N/A,#N/A,FALSE,"028-97"}</definedName>
    <definedName name="sdf" localSheetId="1" hidden="1">{#N/A,#N/A,FALSE,"GERAL";#N/A,#N/A,FALSE,"012-96";#N/A,#N/A,FALSE,"018-96";#N/A,#N/A,FALSE,"027-96";#N/A,#N/A,FALSE,"059-96";#N/A,#N/A,FALSE,"076-96";#N/A,#N/A,FALSE,"019-97";#N/A,#N/A,FALSE,"021-97";#N/A,#N/A,FALSE,"022-97";#N/A,#N/A,FALSE,"028-97"}</definedName>
    <definedName name="sdf" localSheetId="2" hidden="1">{#N/A,#N/A,FALSE,"GERAL";#N/A,#N/A,FALSE,"012-96";#N/A,#N/A,FALSE,"018-96";#N/A,#N/A,FALSE,"027-96";#N/A,#N/A,FALSE,"059-96";#N/A,#N/A,FALSE,"076-96";#N/A,#N/A,FALSE,"019-97";#N/A,#N/A,FALSE,"021-97";#N/A,#N/A,FALSE,"022-97";#N/A,#N/A,FALSE,"028-97"}</definedName>
    <definedName name="sdf" localSheetId="3" hidden="1">{#N/A,#N/A,FALSE,"GERAL";#N/A,#N/A,FALSE,"012-96";#N/A,#N/A,FALSE,"018-96";#N/A,#N/A,FALSE,"027-96";#N/A,#N/A,FALSE,"059-96";#N/A,#N/A,FALSE,"076-96";#N/A,#N/A,FALSE,"019-97";#N/A,#N/A,FALSE,"021-97";#N/A,#N/A,FALSE,"022-97";#N/A,#N/A,FALSE,"028-97"}</definedName>
    <definedName name="sdf" localSheetId="5" hidden="1">{#N/A,#N/A,FALSE,"GERAL";#N/A,#N/A,FALSE,"012-96";#N/A,#N/A,FALSE,"018-96";#N/A,#N/A,FALSE,"027-96";#N/A,#N/A,FALSE,"059-96";#N/A,#N/A,FALSE,"076-96";#N/A,#N/A,FALSE,"019-97";#N/A,#N/A,FALSE,"021-97";#N/A,#N/A,FALSE,"022-97";#N/A,#N/A,FALSE,"028-97"}</definedName>
    <definedName name="sdf" hidden="1">{#N/A,#N/A,FALSE,"GERAL";#N/A,#N/A,FALSE,"012-96";#N/A,#N/A,FALSE,"018-96";#N/A,#N/A,FALSE,"027-96";#N/A,#N/A,FALSE,"059-96";#N/A,#N/A,FALSE,"076-96";#N/A,#N/A,FALSE,"019-97";#N/A,#N/A,FALSE,"021-97";#N/A,#N/A,FALSE,"022-97";#N/A,#N/A,FALSE,"028-97"}</definedName>
    <definedName name="Seguro_Internacional">#REF!</definedName>
    <definedName name="Semana_de_exibição">#REF!</definedName>
    <definedName name="Serralheiro" localSheetId="5">#REF!</definedName>
    <definedName name="Serralheiro">#REF!</definedName>
    <definedName name="SixA" localSheetId="1">#REF!</definedName>
    <definedName name="SixA" localSheetId="2">#REF!</definedName>
    <definedName name="SixA" localSheetId="3">#REF!</definedName>
    <definedName name="SixA">#REF!</definedName>
    <definedName name="SixB" localSheetId="1">#REF!</definedName>
    <definedName name="SixB" localSheetId="2">#REF!</definedName>
    <definedName name="SixB" localSheetId="3">#REF!</definedName>
    <definedName name="SixB">#REF!</definedName>
    <definedName name="SixC" localSheetId="1">#REF!</definedName>
    <definedName name="SixC" localSheetId="2">#REF!</definedName>
    <definedName name="SixC" localSheetId="3">#REF!</definedName>
    <definedName name="SixC">#REF!</definedName>
    <definedName name="SixD" localSheetId="1">#REF!</definedName>
    <definedName name="SixD" localSheetId="2">#REF!</definedName>
    <definedName name="SixD" localSheetId="3">#REF!</definedName>
    <definedName name="SixD">#REF!</definedName>
    <definedName name="SixE" localSheetId="1">#REF!</definedName>
    <definedName name="SixE" localSheetId="2">#REF!</definedName>
    <definedName name="SixE" localSheetId="3">#REF!</definedName>
    <definedName name="SixE">#REF!</definedName>
    <definedName name="SixF" localSheetId="1">#REF!</definedName>
    <definedName name="SixF" localSheetId="2">#REF!</definedName>
    <definedName name="SixF" localSheetId="3">#REF!</definedName>
    <definedName name="SixF">#REF!</definedName>
    <definedName name="SixG" localSheetId="1">#REF!</definedName>
    <definedName name="SixG" localSheetId="2">#REF!</definedName>
    <definedName name="SixG" localSheetId="3">#REF!</definedName>
    <definedName name="SixG">#REF!</definedName>
    <definedName name="SixH" localSheetId="1">#REF!</definedName>
    <definedName name="SixH" localSheetId="2">#REF!</definedName>
    <definedName name="SixH" localSheetId="3">#REF!</definedName>
    <definedName name="SixH">#REF!</definedName>
    <definedName name="SixI" localSheetId="1">#REF!</definedName>
    <definedName name="SixI" localSheetId="2">#REF!</definedName>
    <definedName name="SixI" localSheetId="3">#REF!</definedName>
    <definedName name="SixI">#REF!</definedName>
    <definedName name="SixJ" localSheetId="1">#REF!</definedName>
    <definedName name="SixJ" localSheetId="2">#REF!</definedName>
    <definedName name="SixJ" localSheetId="3">#REF!</definedName>
    <definedName name="SixJ">#REF!</definedName>
    <definedName name="SixK" localSheetId="1">#REF!</definedName>
    <definedName name="SixK" localSheetId="2">#REF!</definedName>
    <definedName name="SixK" localSheetId="3">#REF!</definedName>
    <definedName name="SixK">#REF!</definedName>
    <definedName name="SixL" localSheetId="1">#REF!</definedName>
    <definedName name="SixL" localSheetId="2">#REF!</definedName>
    <definedName name="SixL" localSheetId="3">#REF!</definedName>
    <definedName name="SixL">#REF!</definedName>
    <definedName name="SixM" localSheetId="1">#REF!</definedName>
    <definedName name="SixM" localSheetId="2">#REF!</definedName>
    <definedName name="SixM" localSheetId="3">#REF!</definedName>
    <definedName name="SixM">#REF!</definedName>
    <definedName name="Soldador_AC" localSheetId="5">#REF!</definedName>
    <definedName name="Soldador_AC">#REF!</definedName>
    <definedName name="Soldador_AC_TIG" localSheetId="5">#REF!</definedName>
    <definedName name="Soldador_AC_TIG">#REF!</definedName>
    <definedName name="Soldador_ACarb" localSheetId="5">#REF!</definedName>
    <definedName name="Soldador_ACarb">#REF!</definedName>
    <definedName name="Soldador_AI" localSheetId="5">#REF!</definedName>
    <definedName name="Soldador_AI">#REF!</definedName>
    <definedName name="Soldador_AI_TIG" localSheetId="5">#REF!</definedName>
    <definedName name="Soldador_AI_TIG">#REF!</definedName>
    <definedName name="Soldador_AInox" localSheetId="5">#REF!</definedName>
    <definedName name="Soldador_AInox">#REF!</definedName>
    <definedName name="Soldador_AL" localSheetId="5">#REF!</definedName>
    <definedName name="Soldador_AL">#REF!</definedName>
    <definedName name="Soldador_AL_TIG" localSheetId="5">#REF!</definedName>
    <definedName name="Soldador_AL_TIG">#REF!</definedName>
    <definedName name="Soldador_ALiga" localSheetId="5">#REF!</definedName>
    <definedName name="Soldador_ALiga">#REF!</definedName>
    <definedName name="Soldador_Alum" localSheetId="5">#REF!</definedName>
    <definedName name="Soldador_Alum">#REF!</definedName>
    <definedName name="Soldador_Alumínio" localSheetId="5">#REF!</definedName>
    <definedName name="Soldador_Alumínio">#REF!</definedName>
    <definedName name="Soldador_Cob" localSheetId="5">#REF!</definedName>
    <definedName name="Soldador_Cob">#REF!</definedName>
    <definedName name="Soldador_Cobre" localSheetId="5">#REF!</definedName>
    <definedName name="Soldador_Cobre">#REF!</definedName>
    <definedName name="Soldador_Est" localSheetId="5">#REF!</definedName>
    <definedName name="Soldador_Est">#REF!</definedName>
    <definedName name="Soldador_Estrut" localSheetId="5">#REF!</definedName>
    <definedName name="Soldador_Estrut">#REF!</definedName>
    <definedName name="Soldador_TIG_AC" localSheetId="5">#REF!</definedName>
    <definedName name="Soldador_TIG_AC">#REF!</definedName>
    <definedName name="Soldador_TIG_AI" localSheetId="5">#REF!</definedName>
    <definedName name="Soldador_TIG_AI">#REF!</definedName>
    <definedName name="Soldador_TIG_AL" localSheetId="5">#REF!</definedName>
    <definedName name="Soldador_TIG_AL">#REF!</definedName>
    <definedName name="SS" localSheetId="1" hidden="1">#REF!</definedName>
    <definedName name="SS" localSheetId="2" hidden="1">#REF!</definedName>
    <definedName name="SS" localSheetId="3" hidden="1">#REF!</definedName>
    <definedName name="SS" localSheetId="5" hidden="1">#REF!</definedName>
    <definedName name="SS" hidden="1">#REF!</definedName>
    <definedName name="SSSSSSSS" localSheetId="1">#REF!</definedName>
    <definedName name="SSSSSSSS" localSheetId="2">#REF!</definedName>
    <definedName name="SSSSSSSS" localSheetId="3">#REF!</definedName>
    <definedName name="SSSSSSSS" localSheetId="5">#REF!</definedName>
    <definedName name="SSSSSSSS">#REF!</definedName>
    <definedName name="Subestação" localSheetId="5">#REF!</definedName>
    <definedName name="Subestação">#REF!</definedName>
    <definedName name="SYOKI_GAMEN">#N/A</definedName>
    <definedName name="tabelaDenominação" localSheetId="5">#REF!</definedName>
    <definedName name="tabelaDenominação">#REF!</definedName>
    <definedName name="Tag_Carga" localSheetId="5">#REF!</definedName>
    <definedName name="Tag_Carga">#REF!</definedName>
    <definedName name="Tag_CCM" localSheetId="5">#REF!</definedName>
    <definedName name="Tag_CCM">#REF!</definedName>
    <definedName name="TEC" localSheetId="1">#REF!</definedName>
    <definedName name="TEC" localSheetId="2">#REF!</definedName>
    <definedName name="TEC" localSheetId="3">#REF!</definedName>
    <definedName name="TEC" localSheetId="5">#REF!</definedName>
    <definedName name="TEC">#REF!</definedName>
    <definedName name="TEC." localSheetId="5">#REF!</definedName>
    <definedName name="TEC.">#REF!</definedName>
    <definedName name="TESTE" localSheetId="1">#REF!</definedName>
    <definedName name="TESTE" localSheetId="2">#REF!</definedName>
    <definedName name="TESTE" localSheetId="3">#REF!</definedName>
    <definedName name="TESTE" localSheetId="5">#REF!</definedName>
    <definedName name="TESTE">#REF!</definedName>
    <definedName name="TESTE2" localSheetId="1">#REF!</definedName>
    <definedName name="TESTE2" localSheetId="2">#REF!</definedName>
    <definedName name="TESTE2" localSheetId="3">#REF!</definedName>
    <definedName name="TESTE2" localSheetId="5">#REF!</definedName>
    <definedName name="TESTE2">#REF!</definedName>
    <definedName name="thmed" localSheetId="1">#REF!</definedName>
    <definedName name="thmed" localSheetId="2">#REF!</definedName>
    <definedName name="thmed" localSheetId="3">#REF!</definedName>
    <definedName name="thmed" localSheetId="5">#REF!</definedName>
    <definedName name="thmed">#REF!</definedName>
    <definedName name="thmin" localSheetId="1">#REF!</definedName>
    <definedName name="thmin" localSheetId="2">#REF!</definedName>
    <definedName name="thmin" localSheetId="3">#REF!</definedName>
    <definedName name="thmin" localSheetId="5">#REF!</definedName>
    <definedName name="thmin">#REF!</definedName>
    <definedName name="ThreeA" localSheetId="1">#REF!</definedName>
    <definedName name="ThreeA" localSheetId="2">#REF!</definedName>
    <definedName name="ThreeA" localSheetId="3">#REF!</definedName>
    <definedName name="ThreeA">#REF!</definedName>
    <definedName name="ThreeB" localSheetId="1">#REF!</definedName>
    <definedName name="ThreeB" localSheetId="2">#REF!</definedName>
    <definedName name="ThreeB" localSheetId="3">#REF!</definedName>
    <definedName name="ThreeB">#REF!</definedName>
    <definedName name="ThreeC" localSheetId="1">#REF!</definedName>
    <definedName name="ThreeC" localSheetId="2">#REF!</definedName>
    <definedName name="ThreeC" localSheetId="3">#REF!</definedName>
    <definedName name="ThreeC">#REF!</definedName>
    <definedName name="ThreeD" localSheetId="1">#REF!</definedName>
    <definedName name="ThreeD" localSheetId="2">#REF!</definedName>
    <definedName name="ThreeD" localSheetId="3">#REF!</definedName>
    <definedName name="ThreeD">#REF!</definedName>
    <definedName name="ThreeE" localSheetId="1">#REF!</definedName>
    <definedName name="ThreeE" localSheetId="2">#REF!</definedName>
    <definedName name="ThreeE" localSheetId="3">#REF!</definedName>
    <definedName name="ThreeE">#REF!</definedName>
    <definedName name="ThreeF" localSheetId="1">#REF!</definedName>
    <definedName name="ThreeF" localSheetId="2">#REF!</definedName>
    <definedName name="ThreeF" localSheetId="3">#REF!</definedName>
    <definedName name="ThreeF">#REF!</definedName>
    <definedName name="ThreeG" localSheetId="1">#REF!</definedName>
    <definedName name="ThreeG" localSheetId="2">#REF!</definedName>
    <definedName name="ThreeG" localSheetId="3">#REF!</definedName>
    <definedName name="ThreeG">#REF!</definedName>
    <definedName name="ThreeH" localSheetId="1">#REF!</definedName>
    <definedName name="ThreeH" localSheetId="2">#REF!</definedName>
    <definedName name="ThreeH" localSheetId="3">#REF!</definedName>
    <definedName name="ThreeH">#REF!</definedName>
    <definedName name="ThreeI" localSheetId="1">#REF!</definedName>
    <definedName name="ThreeI" localSheetId="2">#REF!</definedName>
    <definedName name="ThreeI" localSheetId="3">#REF!</definedName>
    <definedName name="ThreeI">#REF!</definedName>
    <definedName name="ThreeJ" localSheetId="1">#REF!</definedName>
    <definedName name="ThreeJ" localSheetId="2">#REF!</definedName>
    <definedName name="ThreeJ" localSheetId="3">#REF!</definedName>
    <definedName name="ThreeJ">#REF!</definedName>
    <definedName name="ThreeK" localSheetId="1">#REF!</definedName>
    <definedName name="ThreeK" localSheetId="2">#REF!</definedName>
    <definedName name="ThreeK" localSheetId="3">#REF!</definedName>
    <definedName name="ThreeK">#REF!</definedName>
    <definedName name="ThreeL" localSheetId="1">#REF!</definedName>
    <definedName name="ThreeL" localSheetId="2">#REF!</definedName>
    <definedName name="ThreeL" localSheetId="3">#REF!</definedName>
    <definedName name="ThreeL">#REF!</definedName>
    <definedName name="ThreeM" localSheetId="1">#REF!</definedName>
    <definedName name="ThreeM" localSheetId="2">#REF!</definedName>
    <definedName name="ThreeM" localSheetId="3">#REF!</definedName>
    <definedName name="ThreeM">#REF!</definedName>
    <definedName name="TIPO_DE_INSTRUMENTO" localSheetId="5">#REF!</definedName>
    <definedName name="TIPO_DE_INSTRUMENTO">#REF!</definedName>
    <definedName name="tit" localSheetId="1">#REF!</definedName>
    <definedName name="tit" localSheetId="2">#REF!</definedName>
    <definedName name="tit" localSheetId="3">#REF!</definedName>
    <definedName name="tit" localSheetId="5">#REF!</definedName>
    <definedName name="tit">#REF!</definedName>
    <definedName name="TIT_FIS" localSheetId="5">#REF!</definedName>
    <definedName name="TIT_FIS">#REF!</definedName>
    <definedName name="_xlnm.Print_Titles" localSheetId="1">ARQUITETURA!#REF!</definedName>
    <definedName name="_xlnm.Print_Titles" localSheetId="2">CIVIL!#REF!</definedName>
    <definedName name="_xlnm.Print_Titles" localSheetId="3">ELÉTRICA!#REF!</definedName>
    <definedName name="_xlnm.Print_Titles" localSheetId="4">INCÊNDIO!#REF!</definedName>
    <definedName name="_xlnm.Print_Titles" localSheetId="5">RESUMO!#REF!</definedName>
    <definedName name="_xlnm.Print_Titles">#N/A</definedName>
    <definedName name="Títulos_impressão_IM" localSheetId="1">#REF!</definedName>
    <definedName name="Títulos_impressão_IM" localSheetId="2">#REF!</definedName>
    <definedName name="Títulos_impressão_IM" localSheetId="3">#REF!</definedName>
    <definedName name="Títulos_impressão_IM" localSheetId="5">#REF!</definedName>
    <definedName name="Títulos_impressão_IM">#REF!</definedName>
    <definedName name="TOTAL" localSheetId="1">#REF!</definedName>
    <definedName name="TOTAL" localSheetId="2">#REF!</definedName>
    <definedName name="TOTAL" localSheetId="3">#REF!</definedName>
    <definedName name="TOTAL" localSheetId="5">#REF!</definedName>
    <definedName name="TOTAL">#REF!</definedName>
    <definedName name="TPREVMC" localSheetId="1">#REF!</definedName>
    <definedName name="TPREVMC" localSheetId="2">#REF!</definedName>
    <definedName name="TPREVMC" localSheetId="3">#REF!</definedName>
    <definedName name="TPREVMC">#REF!</definedName>
    <definedName name="TPREVTC" localSheetId="1">#REF!</definedName>
    <definedName name="TPREVTC" localSheetId="2">#REF!</definedName>
    <definedName name="TPREVTC" localSheetId="3">#REF!</definedName>
    <definedName name="TPREVTC">#REF!</definedName>
    <definedName name="TPREVTG" localSheetId="1">#REF!</definedName>
    <definedName name="TPREVTG" localSheetId="2">#REF!</definedName>
    <definedName name="TPREVTG" localSheetId="3">#REF!</definedName>
    <definedName name="TPREVTG">#REF!</definedName>
    <definedName name="TwoA" localSheetId="1">#REF!</definedName>
    <definedName name="TwoA" localSheetId="2">#REF!</definedName>
    <definedName name="TwoA" localSheetId="3">#REF!</definedName>
    <definedName name="TwoA">#REF!</definedName>
    <definedName name="TwoB" localSheetId="1">#REF!</definedName>
    <definedName name="TwoB" localSheetId="2">#REF!</definedName>
    <definedName name="TwoB" localSheetId="3">#REF!</definedName>
    <definedName name="TwoB">#REF!</definedName>
    <definedName name="TwoC" localSheetId="1">#REF!</definedName>
    <definedName name="TwoC" localSheetId="2">#REF!</definedName>
    <definedName name="TwoC" localSheetId="3">#REF!</definedName>
    <definedName name="TwoC">#REF!</definedName>
    <definedName name="TwoD" localSheetId="1">#REF!</definedName>
    <definedName name="TwoD" localSheetId="2">#REF!</definedName>
    <definedName name="TwoD" localSheetId="3">#REF!</definedName>
    <definedName name="TwoD">#REF!</definedName>
    <definedName name="TwoE" localSheetId="1">#REF!</definedName>
    <definedName name="TwoE" localSheetId="2">#REF!</definedName>
    <definedName name="TwoE" localSheetId="3">#REF!</definedName>
    <definedName name="TwoE">#REF!</definedName>
    <definedName name="TwoF" localSheetId="1">#REF!</definedName>
    <definedName name="TwoF" localSheetId="2">#REF!</definedName>
    <definedName name="TwoF" localSheetId="3">#REF!</definedName>
    <definedName name="TwoF">#REF!</definedName>
    <definedName name="TwoG" localSheetId="1">#REF!</definedName>
    <definedName name="TwoG" localSheetId="2">#REF!</definedName>
    <definedName name="TwoG" localSheetId="3">#REF!</definedName>
    <definedName name="TwoG">#REF!</definedName>
    <definedName name="TwoH" localSheetId="1">#REF!</definedName>
    <definedName name="TwoH" localSheetId="2">#REF!</definedName>
    <definedName name="TwoH" localSheetId="3">#REF!</definedName>
    <definedName name="TwoH">#REF!</definedName>
    <definedName name="TwoI" localSheetId="1">#REF!</definedName>
    <definedName name="TwoI" localSheetId="2">#REF!</definedName>
    <definedName name="TwoI" localSheetId="3">#REF!</definedName>
    <definedName name="TwoI">#REF!</definedName>
    <definedName name="TwoJ" localSheetId="1">#REF!</definedName>
    <definedName name="TwoJ" localSheetId="2">#REF!</definedName>
    <definedName name="TwoJ" localSheetId="3">#REF!</definedName>
    <definedName name="TwoJ">#REF!</definedName>
    <definedName name="TwoK" localSheetId="1">#REF!</definedName>
    <definedName name="TwoK" localSheetId="2">#REF!</definedName>
    <definedName name="TwoK" localSheetId="3">#REF!</definedName>
    <definedName name="TwoK">#REF!</definedName>
    <definedName name="TwoL" localSheetId="1">#REF!</definedName>
    <definedName name="TwoL" localSheetId="2">#REF!</definedName>
    <definedName name="TwoL" localSheetId="3">#REF!</definedName>
    <definedName name="TwoL">#REF!</definedName>
    <definedName name="TwoM" localSheetId="1">#REF!</definedName>
    <definedName name="TwoM" localSheetId="2">#REF!</definedName>
    <definedName name="TwoM" localSheetId="3">#REF!</definedName>
    <definedName name="TwoM">#REF!</definedName>
    <definedName name="UN" localSheetId="5">#REF!</definedName>
    <definedName name="UN">#REF!</definedName>
    <definedName name="Unidade" localSheetId="5">#REF!</definedName>
    <definedName name="Unidade">#REF!</definedName>
    <definedName name="VI" localSheetId="1" hidden="1">{#N/A,#N/A,FALSE,"GERAL";#N/A,#N/A,FALSE,"012-96";#N/A,#N/A,FALSE,"018-96";#N/A,#N/A,FALSE,"027-96";#N/A,#N/A,FALSE,"059-96";#N/A,#N/A,FALSE,"076-96";#N/A,#N/A,FALSE,"019-97";#N/A,#N/A,FALSE,"021-97";#N/A,#N/A,FALSE,"022-97";#N/A,#N/A,FALSE,"028-97"}</definedName>
    <definedName name="VI" localSheetId="2" hidden="1">{#N/A,#N/A,FALSE,"GERAL";#N/A,#N/A,FALSE,"012-96";#N/A,#N/A,FALSE,"018-96";#N/A,#N/A,FALSE,"027-96";#N/A,#N/A,FALSE,"059-96";#N/A,#N/A,FALSE,"076-96";#N/A,#N/A,FALSE,"019-97";#N/A,#N/A,FALSE,"021-97";#N/A,#N/A,FALSE,"022-97";#N/A,#N/A,FALSE,"028-97"}</definedName>
    <definedName name="VI" localSheetId="3" hidden="1">{#N/A,#N/A,FALSE,"GERAL";#N/A,#N/A,FALSE,"012-96";#N/A,#N/A,FALSE,"018-96";#N/A,#N/A,FALSE,"027-96";#N/A,#N/A,FALSE,"059-96";#N/A,#N/A,FALSE,"076-96";#N/A,#N/A,FALSE,"019-97";#N/A,#N/A,FALSE,"021-97";#N/A,#N/A,FALSE,"022-97";#N/A,#N/A,FALSE,"028-97"}</definedName>
    <definedName name="VI" localSheetId="5"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w" localSheetId="1" hidden="1">{#N/A,#N/A,FALSE,"GERAL";#N/A,#N/A,FALSE,"012-96";#N/A,#N/A,FALSE,"018-96";#N/A,#N/A,FALSE,"027-96";#N/A,#N/A,FALSE,"059-96";#N/A,#N/A,FALSE,"076-96";#N/A,#N/A,FALSE,"019-97";#N/A,#N/A,FALSE,"021-97";#N/A,#N/A,FALSE,"022-97";#N/A,#N/A,FALSE,"028-97"}</definedName>
    <definedName name="w" localSheetId="2" hidden="1">{#N/A,#N/A,FALSE,"GERAL";#N/A,#N/A,FALSE,"012-96";#N/A,#N/A,FALSE,"018-96";#N/A,#N/A,FALSE,"027-96";#N/A,#N/A,FALSE,"059-96";#N/A,#N/A,FALSE,"076-96";#N/A,#N/A,FALSE,"019-97";#N/A,#N/A,FALSE,"021-97";#N/A,#N/A,FALSE,"022-97";#N/A,#N/A,FALSE,"028-97"}</definedName>
    <definedName name="w" localSheetId="3" hidden="1">{#N/A,#N/A,FALSE,"GERAL";#N/A,#N/A,FALSE,"012-96";#N/A,#N/A,FALSE,"018-96";#N/A,#N/A,FALSE,"027-96";#N/A,#N/A,FALSE,"059-96";#N/A,#N/A,FALSE,"076-96";#N/A,#N/A,FALSE,"019-97";#N/A,#N/A,FALSE,"021-97";#N/A,#N/A,FALSE,"022-97";#N/A,#N/A,FALSE,"028-97"}</definedName>
    <definedName name="w" localSheetId="5" hidden="1">{#N/A,#N/A,FALSE,"GERAL";#N/A,#N/A,FALSE,"012-96";#N/A,#N/A,FALSE,"018-96";#N/A,#N/A,FALSE,"027-96";#N/A,#N/A,FALSE,"059-96";#N/A,#N/A,FALSE,"076-96";#N/A,#N/A,FALSE,"019-97";#N/A,#N/A,FALSE,"021-97";#N/A,#N/A,FALSE,"022-97";#N/A,#N/A,FALSE,"028-97"}</definedName>
    <definedName name="w" hidden="1">{#N/A,#N/A,FALSE,"GERAL";#N/A,#N/A,FALSE,"012-96";#N/A,#N/A,FALSE,"018-96";#N/A,#N/A,FALSE,"027-96";#N/A,#N/A,FALSE,"059-96";#N/A,#N/A,FALSE,"076-96";#N/A,#N/A,FALSE,"019-97";#N/A,#N/A,FALSE,"021-97";#N/A,#N/A,FALSE,"022-97";#N/A,#N/A,FALSE,"028-97"}</definedName>
    <definedName name="Wagua" localSheetId="1">#REF!</definedName>
    <definedName name="Wagua" localSheetId="2">#REF!</definedName>
    <definedName name="Wagua" localSheetId="3">#REF!</definedName>
    <definedName name="Wagua" localSheetId="5">#REF!</definedName>
    <definedName name="Wagua">#REF!</definedName>
    <definedName name="wnr" localSheetId="1" hidden="1">{#N/A,#N/A,FALSE,"GERAL";#N/A,#N/A,FALSE,"012-96";#N/A,#N/A,FALSE,"018-96";#N/A,#N/A,FALSE,"027-96";#N/A,#N/A,FALSE,"059-96";#N/A,#N/A,FALSE,"076-96";#N/A,#N/A,FALSE,"019-97";#N/A,#N/A,FALSE,"021-97";#N/A,#N/A,FALSE,"022-97";#N/A,#N/A,FALSE,"028-97"}</definedName>
    <definedName name="wnr" localSheetId="2" hidden="1">{#N/A,#N/A,FALSE,"GERAL";#N/A,#N/A,FALSE,"012-96";#N/A,#N/A,FALSE,"018-96";#N/A,#N/A,FALSE,"027-96";#N/A,#N/A,FALSE,"059-96";#N/A,#N/A,FALSE,"076-96";#N/A,#N/A,FALSE,"019-97";#N/A,#N/A,FALSE,"021-97";#N/A,#N/A,FALSE,"022-97";#N/A,#N/A,FALSE,"028-97"}</definedName>
    <definedName name="wnr" localSheetId="3" hidden="1">{#N/A,#N/A,FALSE,"GERAL";#N/A,#N/A,FALSE,"012-96";#N/A,#N/A,FALSE,"018-96";#N/A,#N/A,FALSE,"027-96";#N/A,#N/A,FALSE,"059-96";#N/A,#N/A,FALSE,"076-96";#N/A,#N/A,FALSE,"019-97";#N/A,#N/A,FALSE,"021-97";#N/A,#N/A,FALSE,"022-97";#N/A,#N/A,FALSE,"028-97"}</definedName>
    <definedName name="wnr" localSheetId="5" hidden="1">{#N/A,#N/A,FALSE,"GERAL";#N/A,#N/A,FALSE,"012-96";#N/A,#N/A,FALSE,"018-96";#N/A,#N/A,FALSE,"027-96";#N/A,#N/A,FALSE,"059-96";#N/A,#N/A,FALSE,"076-96";#N/A,#N/A,FALSE,"019-97";#N/A,#N/A,FALSE,"021-97";#N/A,#N/A,FALSE,"022-97";#N/A,#N/A,FALSE,"028-97"}</definedName>
    <definedName name="wnr" hidden="1">{#N/A,#N/A,FALSE,"GERAL";#N/A,#N/A,FALSE,"012-96";#N/A,#N/A,FALSE,"018-96";#N/A,#N/A,FALSE,"027-96";#N/A,#N/A,FALSE,"059-96";#N/A,#N/A,FALSE,"076-96";#N/A,#N/A,FALSE,"019-97";#N/A,#N/A,FALSE,"021-97";#N/A,#N/A,FALSE,"022-97";#N/A,#N/A,FALSE,"028-97"}</definedName>
    <definedName name="Wpipe" localSheetId="1">#REF!</definedName>
    <definedName name="Wpipe" localSheetId="2">#REF!</definedName>
    <definedName name="Wpipe" localSheetId="3">#REF!</definedName>
    <definedName name="Wpipe" localSheetId="5">#REF!</definedName>
    <definedName name="Wpipe">#REF!</definedName>
    <definedName name="wrn.Caixa._.de._.Ferramentas." localSheetId="1"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3"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5"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1"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3"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5"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1" hidden="1">{#N/A,#N/A,FALSE,"Cronograma";#N/A,#N/A,FALSE,"Cronogr. 2"}</definedName>
    <definedName name="wrn.Cronograma." localSheetId="2" hidden="1">{#N/A,#N/A,FALSE,"Cronograma";#N/A,#N/A,FALSE,"Cronogr. 2"}</definedName>
    <definedName name="wrn.Cronograma." localSheetId="3" hidden="1">{#N/A,#N/A,FALSE,"Cronograma";#N/A,#N/A,FALSE,"Cronogr. 2"}</definedName>
    <definedName name="wrn.Cronograma." localSheetId="5" hidden="1">{#N/A,#N/A,FALSE,"Cronograma";#N/A,#N/A,FALSE,"Cronogr. 2"}</definedName>
    <definedName name="wrn.Cronograma." hidden="1">{#N/A,#N/A,FALSE,"Cronograma";#N/A,#N/A,FALSE,"Cronogr. 2"}</definedName>
    <definedName name="wrn.ESTIMAT." localSheetId="1"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2"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3"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localSheetId="5"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impressao." localSheetId="1"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2"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3"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localSheetId="5" hidden="1">{#N/A,#N/A,FALSE,"FASE1";#N/A,#N/A,FALSE,"FASE2";#N/A,#N/A,FALSE,"FASE3";#N/A,#N/A,FALSE,"FASE4";#N/A,#N/A,FALSE,"FASE5";#N/A,#N/A,FALSE,"FASE6";#N/A,#N/A,FALSE,"FASE7";#N/A,#N/A,FALSE,"FASE8";#N/A,#N/A,FALSE,"FASE9";#N/A,#N/A,FALSE,"FASE10";#N/A,#N/A,FALSE,"EQUIPAMENTOS";#N/A,#N/A,FALSE,"MOI";#N/A,#N/A,FALSE,"CANTEIRO";#N/A,#N/A,FALSE,"TERCEIROS";#N/A,#N/A,FALSE,"DCO";#N/A,#N/A,FALSE,"RESUMO"}</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PEND" localSheetId="1" hidden="1">{#N/A,#N/A,FALSE,"GERAL";#N/A,#N/A,FALSE,"012-96";#N/A,#N/A,FALSE,"018-96";#N/A,#N/A,FALSE,"027-96";#N/A,#N/A,FALSE,"059-96";#N/A,#N/A,FALSE,"076-96";#N/A,#N/A,FALSE,"019-97";#N/A,#N/A,FALSE,"021-97";#N/A,#N/A,FALSE,"022-97";#N/A,#N/A,FALSE,"028-97"}</definedName>
    <definedName name="WRN.PEND" localSheetId="2" hidden="1">{#N/A,#N/A,FALSE,"GERAL";#N/A,#N/A,FALSE,"012-96";#N/A,#N/A,FALSE,"018-96";#N/A,#N/A,FALSE,"027-96";#N/A,#N/A,FALSE,"059-96";#N/A,#N/A,FALSE,"076-96";#N/A,#N/A,FALSE,"019-97";#N/A,#N/A,FALSE,"021-97";#N/A,#N/A,FALSE,"022-97";#N/A,#N/A,FALSE,"028-97"}</definedName>
    <definedName name="WRN.PEND" localSheetId="3" hidden="1">{#N/A,#N/A,FALSE,"GERAL";#N/A,#N/A,FALSE,"012-96";#N/A,#N/A,FALSE,"018-96";#N/A,#N/A,FALSE,"027-96";#N/A,#N/A,FALSE,"059-96";#N/A,#N/A,FALSE,"076-96";#N/A,#N/A,FALSE,"019-97";#N/A,#N/A,FALSE,"021-97";#N/A,#N/A,FALSE,"022-97";#N/A,#N/A,FALSE,"028-97"}</definedName>
    <definedName name="WRN.PEND" localSheetId="5" hidden="1">{#N/A,#N/A,FALSE,"GERAL";#N/A,#N/A,FALSE,"012-96";#N/A,#N/A,FALSE,"018-96";#N/A,#N/A,FALSE,"027-96";#N/A,#N/A,FALSE,"059-96";#N/A,#N/A,FALSE,"076-96";#N/A,#N/A,FALSE,"019-97";#N/A,#N/A,FALSE,"021-97";#N/A,#N/A,FALSE,"022-97";#N/A,#N/A,FALSE,"028-97"}</definedName>
    <definedName name="WRN.PEND" hidden="1">{#N/A,#N/A,FALSE,"GERAL";#N/A,#N/A,FALSE,"012-96";#N/A,#N/A,FALSE,"018-96";#N/A,#N/A,FALSE,"027-96";#N/A,#N/A,FALSE,"059-96";#N/A,#N/A,FALSE,"076-96";#N/A,#N/A,FALSE,"019-97";#N/A,#N/A,FALSE,"021-97";#N/A,#N/A,FALSE,"022-97";#N/A,#N/A,FALSE,"028-97"}</definedName>
    <definedName name="WRN.PEND2" localSheetId="1" hidden="1">{#N/A,#N/A,FALSE,"GERAL";#N/A,#N/A,FALSE,"012-96";#N/A,#N/A,FALSE,"018-96";#N/A,#N/A,FALSE,"027-96";#N/A,#N/A,FALSE,"059-96";#N/A,#N/A,FALSE,"076-96";#N/A,#N/A,FALSE,"019-97";#N/A,#N/A,FALSE,"021-97";#N/A,#N/A,FALSE,"022-97";#N/A,#N/A,FALSE,"028-97"}</definedName>
    <definedName name="WRN.PEND2" localSheetId="2" hidden="1">{#N/A,#N/A,FALSE,"GERAL";#N/A,#N/A,FALSE,"012-96";#N/A,#N/A,FALSE,"018-96";#N/A,#N/A,FALSE,"027-96";#N/A,#N/A,FALSE,"059-96";#N/A,#N/A,FALSE,"076-96";#N/A,#N/A,FALSE,"019-97";#N/A,#N/A,FALSE,"021-97";#N/A,#N/A,FALSE,"022-97";#N/A,#N/A,FALSE,"028-97"}</definedName>
    <definedName name="WRN.PEND2" localSheetId="3" hidden="1">{#N/A,#N/A,FALSE,"GERAL";#N/A,#N/A,FALSE,"012-96";#N/A,#N/A,FALSE,"018-96";#N/A,#N/A,FALSE,"027-96";#N/A,#N/A,FALSE,"059-96";#N/A,#N/A,FALSE,"076-96";#N/A,#N/A,FALSE,"019-97";#N/A,#N/A,FALSE,"021-97";#N/A,#N/A,FALSE,"022-97";#N/A,#N/A,FALSE,"028-97"}</definedName>
    <definedName name="WRN.PEND2" localSheetId="5"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localSheetId="1" hidden="1">{#N/A,#N/A,FALSE,"GERAL";#N/A,#N/A,FALSE,"012-96";#N/A,#N/A,FALSE,"018-96";#N/A,#N/A,FALSE,"027-96";#N/A,#N/A,FALSE,"059-96";#N/A,#N/A,FALSE,"076-96";#N/A,#N/A,FALSE,"019-97";#N/A,#N/A,FALSE,"021-97";#N/A,#N/A,FALSE,"022-97";#N/A,#N/A,FALSE,"028-97"}</definedName>
    <definedName name="WRN.PEND3" localSheetId="2" hidden="1">{#N/A,#N/A,FALSE,"GERAL";#N/A,#N/A,FALSE,"012-96";#N/A,#N/A,FALSE,"018-96";#N/A,#N/A,FALSE,"027-96";#N/A,#N/A,FALSE,"059-96";#N/A,#N/A,FALSE,"076-96";#N/A,#N/A,FALSE,"019-97";#N/A,#N/A,FALSE,"021-97";#N/A,#N/A,FALSE,"022-97";#N/A,#N/A,FALSE,"028-97"}</definedName>
    <definedName name="WRN.PEND3" localSheetId="3" hidden="1">{#N/A,#N/A,FALSE,"GERAL";#N/A,#N/A,FALSE,"012-96";#N/A,#N/A,FALSE,"018-96";#N/A,#N/A,FALSE,"027-96";#N/A,#N/A,FALSE,"059-96";#N/A,#N/A,FALSE,"076-96";#N/A,#N/A,FALSE,"019-97";#N/A,#N/A,FALSE,"021-97";#N/A,#N/A,FALSE,"022-97";#N/A,#N/A,FALSE,"028-97"}</definedName>
    <definedName name="WRN.PEND3" localSheetId="5"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localSheetId="1" hidden="1">{#N/A,#N/A,FALSE,"GERAL";#N/A,#N/A,FALSE,"012-96";#N/A,#N/A,FALSE,"018-96";#N/A,#N/A,FALSE,"027-96";#N/A,#N/A,FALSE,"059-96";#N/A,#N/A,FALSE,"076-96";#N/A,#N/A,FALSE,"019-97";#N/A,#N/A,FALSE,"021-97";#N/A,#N/A,FALSE,"022-97";#N/A,#N/A,FALSE,"028-97"}</definedName>
    <definedName name="WRN.PEND4" localSheetId="2" hidden="1">{#N/A,#N/A,FALSE,"GERAL";#N/A,#N/A,FALSE,"012-96";#N/A,#N/A,FALSE,"018-96";#N/A,#N/A,FALSE,"027-96";#N/A,#N/A,FALSE,"059-96";#N/A,#N/A,FALSE,"076-96";#N/A,#N/A,FALSE,"019-97";#N/A,#N/A,FALSE,"021-97";#N/A,#N/A,FALSE,"022-97";#N/A,#N/A,FALSE,"028-97"}</definedName>
    <definedName name="WRN.PEND4" localSheetId="3" hidden="1">{#N/A,#N/A,FALSE,"GERAL";#N/A,#N/A,FALSE,"012-96";#N/A,#N/A,FALSE,"018-96";#N/A,#N/A,FALSE,"027-96";#N/A,#N/A,FALSE,"059-96";#N/A,#N/A,FALSE,"076-96";#N/A,#N/A,FALSE,"019-97";#N/A,#N/A,FALSE,"021-97";#N/A,#N/A,FALSE,"022-97";#N/A,#N/A,FALSE,"028-97"}</definedName>
    <definedName name="WRN.PEND4" localSheetId="5"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localSheetId="1" hidden="1">{#N/A,#N/A,FALSE,"GERAL";#N/A,#N/A,FALSE,"012-96";#N/A,#N/A,FALSE,"018-96";#N/A,#N/A,FALSE,"027-96";#N/A,#N/A,FALSE,"059-96";#N/A,#N/A,FALSE,"076-96";#N/A,#N/A,FALSE,"019-97";#N/A,#N/A,FALSE,"021-97";#N/A,#N/A,FALSE,"022-97";#N/A,#N/A,FALSE,"028-97"}</definedName>
    <definedName name="wrn.PENDENCIAS." localSheetId="2" hidden="1">{#N/A,#N/A,FALSE,"GERAL";#N/A,#N/A,FALSE,"012-96";#N/A,#N/A,FALSE,"018-96";#N/A,#N/A,FALSE,"027-96";#N/A,#N/A,FALSE,"059-96";#N/A,#N/A,FALSE,"076-96";#N/A,#N/A,FALSE,"019-97";#N/A,#N/A,FALSE,"021-97";#N/A,#N/A,FALSE,"022-97";#N/A,#N/A,FALSE,"028-97"}</definedName>
    <definedName name="wrn.PENDENCIAS." localSheetId="3" hidden="1">{#N/A,#N/A,FALSE,"GERAL";#N/A,#N/A,FALSE,"012-96";#N/A,#N/A,FALSE,"018-96";#N/A,#N/A,FALSE,"027-96";#N/A,#N/A,FALSE,"059-96";#N/A,#N/A,FALSE,"076-96";#N/A,#N/A,FALSE,"019-97";#N/A,#N/A,FALSE,"021-97";#N/A,#N/A,FALSE,"022-97";#N/A,#N/A,FALSE,"028-97"}</definedName>
    <definedName name="wrn.PENDENCIAS." localSheetId="5"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total" localSheetId="1">#REF!</definedName>
    <definedName name="Wtotal" localSheetId="2">#REF!</definedName>
    <definedName name="Wtotal" localSheetId="3">#REF!</definedName>
    <definedName name="Wtotal" localSheetId="5">#REF!</definedName>
    <definedName name="Wtotal">#REF!</definedName>
    <definedName name="X" localSheetId="5">#REF!</definedName>
    <definedName name="X">#REF!</definedName>
    <definedName name="xxx" localSheetId="1" hidden="1">{#N/A,#N/A,FALSE,"GERAL";#N/A,#N/A,FALSE,"012-96";#N/A,#N/A,FALSE,"018-96";#N/A,#N/A,FALSE,"027-96";#N/A,#N/A,FALSE,"059-96";#N/A,#N/A,FALSE,"076-96";#N/A,#N/A,FALSE,"019-97";#N/A,#N/A,FALSE,"021-97";#N/A,#N/A,FALSE,"022-97";#N/A,#N/A,FALSE,"028-97"}</definedName>
    <definedName name="xxx" localSheetId="2" hidden="1">{#N/A,#N/A,FALSE,"GERAL";#N/A,#N/A,FALSE,"012-96";#N/A,#N/A,FALSE,"018-96";#N/A,#N/A,FALSE,"027-96";#N/A,#N/A,FALSE,"059-96";#N/A,#N/A,FALSE,"076-96";#N/A,#N/A,FALSE,"019-97";#N/A,#N/A,FALSE,"021-97";#N/A,#N/A,FALSE,"022-97";#N/A,#N/A,FALSE,"028-97"}</definedName>
    <definedName name="xxx" localSheetId="3" hidden="1">{#N/A,#N/A,FALSE,"GERAL";#N/A,#N/A,FALSE,"012-96";#N/A,#N/A,FALSE,"018-96";#N/A,#N/A,FALSE,"027-96";#N/A,#N/A,FALSE,"059-96";#N/A,#N/A,FALSE,"076-96";#N/A,#N/A,FALSE,"019-97";#N/A,#N/A,FALSE,"021-97";#N/A,#N/A,FALSE,"022-97";#N/A,#N/A,FALSE,"028-97"}</definedName>
    <definedName name="xxx" localSheetId="5"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1" hidden="1">{#N/A,#N/A,FALSE,"GERAL";#N/A,#N/A,FALSE,"012-96";#N/A,#N/A,FALSE,"018-96";#N/A,#N/A,FALSE,"027-96";#N/A,#N/A,FALSE,"059-96";#N/A,#N/A,FALSE,"076-96";#N/A,#N/A,FALSE,"019-97";#N/A,#N/A,FALSE,"021-97";#N/A,#N/A,FALSE,"022-97";#N/A,#N/A,FALSE,"028-97"}</definedName>
    <definedName name="xxxx" localSheetId="2" hidden="1">{#N/A,#N/A,FALSE,"GERAL";#N/A,#N/A,FALSE,"012-96";#N/A,#N/A,FALSE,"018-96";#N/A,#N/A,FALSE,"027-96";#N/A,#N/A,FALSE,"059-96";#N/A,#N/A,FALSE,"076-96";#N/A,#N/A,FALSE,"019-97";#N/A,#N/A,FALSE,"021-97";#N/A,#N/A,FALSE,"022-97";#N/A,#N/A,FALSE,"028-97"}</definedName>
    <definedName name="xxxx" localSheetId="3" hidden="1">{#N/A,#N/A,FALSE,"GERAL";#N/A,#N/A,FALSE,"012-96";#N/A,#N/A,FALSE,"018-96";#N/A,#N/A,FALSE,"027-96";#N/A,#N/A,FALSE,"059-96";#N/A,#N/A,FALSE,"076-96";#N/A,#N/A,FALSE,"019-97";#N/A,#N/A,FALSE,"021-97";#N/A,#N/A,FALSE,"022-97";#N/A,#N/A,FALSE,"028-97"}</definedName>
    <definedName name="xxxx" localSheetId="5" hidden="1">{#N/A,#N/A,FALSE,"GERAL";#N/A,#N/A,FALSE,"012-96";#N/A,#N/A,FALSE,"018-96";#N/A,#N/A,FALSE,"027-96";#N/A,#N/A,FALSE,"059-96";#N/A,#N/A,FALSE,"076-96";#N/A,#N/A,FALSE,"019-97";#N/A,#N/A,FALSE,"021-97";#N/A,#N/A,FALSE,"022-97";#N/A,#N/A,FALSE,"028-97"}</definedName>
    <definedName name="xxxx" hidden="1">{#N/A,#N/A,FALSE,"GERAL";#N/A,#N/A,FALSE,"012-96";#N/A,#N/A,FALSE,"018-96";#N/A,#N/A,FALSE,"027-96";#N/A,#N/A,FALSE,"059-96";#N/A,#N/A,FALSE,"076-96";#N/A,#N/A,FALSE,"019-97";#N/A,#N/A,FALSE,"021-97";#N/A,#N/A,FALSE,"022-97";#N/A,#N/A,FALSE,"028-97"}</definedName>
    <definedName name="XXXXX">#REF!</definedName>
    <definedName name="XXXXXX" localSheetId="5">#REF!</definedName>
    <definedName name="XXXXXX">#REF!</definedName>
    <definedName name="XXXXXXX" localSheetId="1">#REF!</definedName>
    <definedName name="XXXXXXX" localSheetId="2">#REF!</definedName>
    <definedName name="XXXXXXX" localSheetId="3">#REF!</definedName>
    <definedName name="XXXXXXX">#REF!</definedName>
    <definedName name="XYZZXZXXZXZ" localSheetId="5">#REF!</definedName>
    <definedName name="XYZZXZXXZXZ">#REF!</definedName>
    <definedName name="Z" localSheetId="1">#REF!</definedName>
    <definedName name="Z" localSheetId="2">#REF!</definedName>
    <definedName name="Z" localSheetId="3">#REF!</definedName>
    <definedName name="Z" localSheetId="5">#REF!</definedName>
    <definedName name="Z">#REF!</definedName>
    <definedName name="Z_0CCF26D2_015A_48BB_A932_E67ED632CE05_.wvu.FilterData" localSheetId="1" hidden="1">ARQUITETURA!#REF!</definedName>
    <definedName name="Z_0CCF26D2_015A_48BB_A932_E67ED632CE05_.wvu.FilterData" localSheetId="2" hidden="1">CIVIL!#REF!</definedName>
    <definedName name="Z_0CCF26D2_015A_48BB_A932_E67ED632CE05_.wvu.FilterData" localSheetId="3" hidden="1">ELÉTRICA!#REF!</definedName>
    <definedName name="Z_0CCF26D2_015A_48BB_A932_E67ED632CE05_.wvu.FilterData" localSheetId="4" hidden="1">INCÊNDIO!#REF!</definedName>
    <definedName name="Z_0CCF26D2_015A_48BB_A932_E67ED632CE05_.wvu.FilterData" localSheetId="5" hidden="1">RESUMO!#REF!</definedName>
    <definedName name="Z_0CCF26D2_015A_48BB_A932_E67ED632CE05_.wvu.PrintArea" localSheetId="1" hidden="1">ARQUITETURA!$A$9:$N$103</definedName>
    <definedName name="Z_0CCF26D2_015A_48BB_A932_E67ED632CE05_.wvu.PrintArea" localSheetId="2" hidden="1">CIVIL!$A$9:$N$189</definedName>
    <definedName name="Z_0CCF26D2_015A_48BB_A932_E67ED632CE05_.wvu.PrintArea" localSheetId="3" hidden="1">ELÉTRICA!$A$9:$N$105</definedName>
    <definedName name="Z_0CCF26D2_015A_48BB_A932_E67ED632CE05_.wvu.PrintArea" localSheetId="4" hidden="1">INCÊNDIO!$A$9:$N$25</definedName>
    <definedName name="Z_0CCF26D2_015A_48BB_A932_E67ED632CE05_.wvu.PrintArea" localSheetId="5" hidden="1">RESUMO!$A$11:$V$14</definedName>
    <definedName name="Z_0CCF26D2_015A_48BB_A932_E67ED632CE05_.wvu.PrintTitles" localSheetId="1" hidden="1">ARQUITETURA!#REF!</definedName>
    <definedName name="Z_0CCF26D2_015A_48BB_A932_E67ED632CE05_.wvu.PrintTitles" localSheetId="2" hidden="1">CIVIL!#REF!</definedName>
    <definedName name="Z_0CCF26D2_015A_48BB_A932_E67ED632CE05_.wvu.PrintTitles" localSheetId="3" hidden="1">ELÉTRICA!#REF!</definedName>
    <definedName name="Z_0CCF26D2_015A_48BB_A932_E67ED632CE05_.wvu.PrintTitles" localSheetId="4" hidden="1">INCÊNDIO!#REF!</definedName>
    <definedName name="Z_0CCF26D2_015A_48BB_A932_E67ED632CE05_.wvu.PrintTitles" localSheetId="5" hidden="1">RESUMO!#REF!</definedName>
    <definedName name="Z_139CDC34_A2AE_4FB8_A6BF_3FCAEDE2A712_.wvu.FilterData" localSheetId="1" hidden="1">ARQUITETURA!#REF!</definedName>
    <definedName name="Z_139CDC34_A2AE_4FB8_A6BF_3FCAEDE2A712_.wvu.FilterData" localSheetId="2" hidden="1">CIVIL!#REF!</definedName>
    <definedName name="Z_139CDC34_A2AE_4FB8_A6BF_3FCAEDE2A712_.wvu.FilterData" localSheetId="3" hidden="1">ELÉTRICA!#REF!</definedName>
    <definedName name="Z_139CDC34_A2AE_4FB8_A6BF_3FCAEDE2A712_.wvu.FilterData" localSheetId="4" hidden="1">INCÊNDIO!#REF!</definedName>
    <definedName name="Z_139CDC34_A2AE_4FB8_A6BF_3FCAEDE2A712_.wvu.FilterData" localSheetId="5" hidden="1">RESUMO!#REF!</definedName>
    <definedName name="Z_139CDC34_A2AE_4FB8_A6BF_3FCAEDE2A712_.wvu.PrintArea" localSheetId="1" hidden="1">ARQUITETURA!$A$9:$N$103</definedName>
    <definedName name="Z_139CDC34_A2AE_4FB8_A6BF_3FCAEDE2A712_.wvu.PrintArea" localSheetId="2" hidden="1">CIVIL!$A$9:$N$189</definedName>
    <definedName name="Z_139CDC34_A2AE_4FB8_A6BF_3FCAEDE2A712_.wvu.PrintArea" localSheetId="3" hidden="1">ELÉTRICA!$A$9:$N$105</definedName>
    <definedName name="Z_139CDC34_A2AE_4FB8_A6BF_3FCAEDE2A712_.wvu.PrintArea" localSheetId="4" hidden="1">INCÊNDIO!$A$9:$N$25</definedName>
    <definedName name="Z_139CDC34_A2AE_4FB8_A6BF_3FCAEDE2A712_.wvu.PrintArea" localSheetId="5" hidden="1">RESUMO!$A$11:$V$14</definedName>
    <definedName name="Z_139CDC34_A2AE_4FB8_A6BF_3FCAEDE2A712_.wvu.PrintTitles" localSheetId="1" hidden="1">ARQUITETURA!#REF!</definedName>
    <definedName name="Z_139CDC34_A2AE_4FB8_A6BF_3FCAEDE2A712_.wvu.PrintTitles" localSheetId="2" hidden="1">CIVIL!#REF!</definedName>
    <definedName name="Z_139CDC34_A2AE_4FB8_A6BF_3FCAEDE2A712_.wvu.PrintTitles" localSheetId="3" hidden="1">ELÉTRICA!#REF!</definedName>
    <definedName name="Z_139CDC34_A2AE_4FB8_A6BF_3FCAEDE2A712_.wvu.PrintTitles" localSheetId="4" hidden="1">INCÊNDIO!#REF!</definedName>
    <definedName name="Z_139CDC34_A2AE_4FB8_A6BF_3FCAEDE2A712_.wvu.PrintTitles" localSheetId="5" hidden="1">RESUMO!#REF!</definedName>
    <definedName name="Z_EC1863A0_3B45_43E6_81CD_D9608D52C52A_.wvu.FilterData" localSheetId="1" hidden="1">ARQUITETURA!#REF!</definedName>
    <definedName name="Z_EC1863A0_3B45_43E6_81CD_D9608D52C52A_.wvu.FilterData" localSheetId="2" hidden="1">CIVIL!#REF!</definedName>
    <definedName name="Z_EC1863A0_3B45_43E6_81CD_D9608D52C52A_.wvu.FilterData" localSheetId="3" hidden="1">ELÉTRICA!#REF!</definedName>
    <definedName name="Z_EC1863A0_3B45_43E6_81CD_D9608D52C52A_.wvu.FilterData" localSheetId="4" hidden="1">INCÊNDIO!#REF!</definedName>
    <definedName name="Z_EC1863A0_3B45_43E6_81CD_D9608D52C52A_.wvu.FilterData" localSheetId="5" hidden="1">RESUMO!#REF!</definedName>
    <definedName name="Z_EC1863A0_3B45_43E6_81CD_D9608D52C52A_.wvu.PrintArea" localSheetId="1" hidden="1">ARQUITETURA!$A$9:$N$103</definedName>
    <definedName name="Z_EC1863A0_3B45_43E6_81CD_D9608D52C52A_.wvu.PrintArea" localSheetId="2" hidden="1">CIVIL!$A$9:$N$189</definedName>
    <definedName name="Z_EC1863A0_3B45_43E6_81CD_D9608D52C52A_.wvu.PrintArea" localSheetId="3" hidden="1">ELÉTRICA!$A$9:$N$105</definedName>
    <definedName name="Z_EC1863A0_3B45_43E6_81CD_D9608D52C52A_.wvu.PrintArea" localSheetId="4" hidden="1">INCÊNDIO!$A$9:$N$25</definedName>
    <definedName name="Z_EC1863A0_3B45_43E6_81CD_D9608D52C52A_.wvu.PrintArea" localSheetId="5" hidden="1">RESUMO!$A$11:$V$14</definedName>
    <definedName name="Z_EC1863A0_3B45_43E6_81CD_D9608D52C52A_.wvu.PrintTitles" localSheetId="1" hidden="1">ARQUITETURA!#REF!</definedName>
    <definedName name="Z_EC1863A0_3B45_43E6_81CD_D9608D52C52A_.wvu.PrintTitles" localSheetId="2" hidden="1">CIVIL!#REF!</definedName>
    <definedName name="Z_EC1863A0_3B45_43E6_81CD_D9608D52C52A_.wvu.PrintTitles" localSheetId="3" hidden="1">ELÉTRICA!#REF!</definedName>
    <definedName name="Z_EC1863A0_3B45_43E6_81CD_D9608D52C52A_.wvu.PrintTitles" localSheetId="4" hidden="1">INCÊNDIO!#REF!</definedName>
    <definedName name="Z_EC1863A0_3B45_43E6_81CD_D9608D52C52A_.wvu.PrintTitles" localSheetId="5" hidden="1">RESUMO!#REF!</definedName>
  </definedNames>
  <calcPr calcId="191029"/>
  <customWorkbookViews>
    <customWorkbookView name="Luanna Fernandes De Lima - Modo de exibição pessoal" guid="{0CCF26D2-015A-48BB-A932-E67ED632CE05}" mergeInterval="0" personalView="1" maximized="1" xWindow="-8" yWindow="-8" windowWidth="1382" windowHeight="744" tabRatio="646" activeSheetId="2"/>
    <customWorkbookView name="Rubia Fernanda Grigoletto - Modo de exibição pessoal" guid="{139CDC34-A2AE-4FB8-A6BF-3FCAEDE2A712}" autoUpdate="1" mergeInterval="10" personalView="1" maximized="1" xWindow="-8" yWindow="-8" windowWidth="1382" windowHeight="744" tabRatio="646" activeSheetId="2"/>
    <customWorkbookView name="Paula Mantovanelli - Modo de exibição pessoal" guid="{EC1863A0-3B45-43E6-81CD-D9608D52C52A}" mergeInterval="0" personalView="1" maximized="1" xWindow="-8" yWindow="-8" windowWidth="1382" windowHeight="744" tabRatio="6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9" i="8" l="1"/>
  <c r="L12" i="2" l="1"/>
  <c r="M12" i="2" s="1"/>
  <c r="I12" i="2"/>
  <c r="I18" i="2"/>
  <c r="J18" i="2"/>
  <c r="L18" i="2"/>
  <c r="M18" i="2" s="1"/>
  <c r="I19" i="2"/>
  <c r="J19" i="2"/>
  <c r="L19" i="2"/>
  <c r="M19" i="2" s="1"/>
  <c r="J12" i="2"/>
  <c r="J10" i="2" s="1"/>
  <c r="J9" i="2" s="1"/>
  <c r="I13" i="2"/>
  <c r="J13" i="2"/>
  <c r="L13" i="2"/>
  <c r="M13" i="2" s="1"/>
  <c r="K12" i="2" l="1"/>
  <c r="K19" i="2"/>
  <c r="I16" i="2"/>
  <c r="J16" i="2"/>
  <c r="I10" i="2"/>
  <c r="I9" i="2" s="1"/>
  <c r="K13" i="2"/>
  <c r="K18" i="2"/>
  <c r="K16" i="2" s="1"/>
  <c r="K10" i="2" l="1"/>
  <c r="K9" i="2" s="1"/>
  <c r="Q12" i="17" s="1"/>
  <c r="I99" i="12"/>
  <c r="J99" i="12"/>
  <c r="L99" i="12"/>
  <c r="M99" i="12" s="1"/>
  <c r="I85" i="12"/>
  <c r="J85" i="12"/>
  <c r="L85" i="12"/>
  <c r="M85" i="12" s="1"/>
  <c r="I86" i="12"/>
  <c r="J86" i="12"/>
  <c r="L86" i="12"/>
  <c r="M86" i="12" s="1"/>
  <c r="I87" i="12"/>
  <c r="J87" i="12"/>
  <c r="L87" i="12"/>
  <c r="M87" i="12" s="1"/>
  <c r="I88" i="12"/>
  <c r="J88" i="12"/>
  <c r="L88" i="12"/>
  <c r="M88" i="12" s="1"/>
  <c r="I89" i="12"/>
  <c r="J89" i="12"/>
  <c r="L89" i="12"/>
  <c r="M89" i="12" s="1"/>
  <c r="I90" i="12"/>
  <c r="J90" i="12"/>
  <c r="L90" i="12"/>
  <c r="M90" i="12" s="1"/>
  <c r="I91" i="12"/>
  <c r="J91" i="12"/>
  <c r="L91" i="12"/>
  <c r="M91" i="12" s="1"/>
  <c r="I92" i="12"/>
  <c r="J92" i="12"/>
  <c r="L92" i="12"/>
  <c r="M92" i="12" s="1"/>
  <c r="I81" i="12"/>
  <c r="I76" i="12"/>
  <c r="J76" i="12"/>
  <c r="L76" i="12"/>
  <c r="M76" i="12" s="1"/>
  <c r="I77" i="12"/>
  <c r="J77" i="12"/>
  <c r="L77" i="12"/>
  <c r="M77" i="12" s="1"/>
  <c r="I78" i="12"/>
  <c r="J78" i="12"/>
  <c r="L78" i="12"/>
  <c r="M78" i="12" s="1"/>
  <c r="I79" i="12"/>
  <c r="J79" i="12"/>
  <c r="L79" i="12"/>
  <c r="M79" i="12" s="1"/>
  <c r="I80" i="12"/>
  <c r="J80" i="12"/>
  <c r="L80" i="12"/>
  <c r="M80" i="12" s="1"/>
  <c r="J81" i="12"/>
  <c r="L81" i="12"/>
  <c r="M81" i="12" s="1"/>
  <c r="I68" i="12"/>
  <c r="J68" i="12"/>
  <c r="L68" i="12"/>
  <c r="M68" i="12" s="1"/>
  <c r="I69" i="12"/>
  <c r="J69" i="12"/>
  <c r="L69" i="12"/>
  <c r="M69" i="12" s="1"/>
  <c r="I70" i="12"/>
  <c r="J70" i="12"/>
  <c r="L70" i="12"/>
  <c r="M70" i="12" s="1"/>
  <c r="I71" i="12"/>
  <c r="J71" i="12"/>
  <c r="L71" i="12"/>
  <c r="M71" i="12" s="1"/>
  <c r="I72" i="12"/>
  <c r="J72" i="12"/>
  <c r="L72" i="12"/>
  <c r="M72" i="12" s="1"/>
  <c r="J65" i="12"/>
  <c r="I65" i="12"/>
  <c r="I52" i="12"/>
  <c r="J52" i="12"/>
  <c r="L52" i="12"/>
  <c r="M52" i="12" s="1"/>
  <c r="I53" i="12"/>
  <c r="J53" i="12"/>
  <c r="L53" i="12"/>
  <c r="M53" i="12" s="1"/>
  <c r="I54" i="12"/>
  <c r="J54" i="12"/>
  <c r="L54" i="12"/>
  <c r="M54" i="12" s="1"/>
  <c r="I55" i="12"/>
  <c r="J55" i="12"/>
  <c r="L55" i="12"/>
  <c r="M55" i="12" s="1"/>
  <c r="I56" i="12"/>
  <c r="J56" i="12"/>
  <c r="L56" i="12"/>
  <c r="M56" i="12" s="1"/>
  <c r="I57" i="12"/>
  <c r="J57" i="12"/>
  <c r="L57" i="12"/>
  <c r="M57" i="12" s="1"/>
  <c r="I58" i="12"/>
  <c r="J58" i="12"/>
  <c r="L58" i="12"/>
  <c r="M58" i="12" s="1"/>
  <c r="I59" i="12"/>
  <c r="J59" i="12"/>
  <c r="L59" i="12"/>
  <c r="M59" i="12" s="1"/>
  <c r="I60" i="12"/>
  <c r="J60" i="12"/>
  <c r="L60" i="12"/>
  <c r="M60" i="12" s="1"/>
  <c r="I61" i="12"/>
  <c r="J61" i="12"/>
  <c r="L61" i="12"/>
  <c r="M61" i="12" s="1"/>
  <c r="I62" i="12"/>
  <c r="J62" i="12"/>
  <c r="L62" i="12"/>
  <c r="M62" i="12" s="1"/>
  <c r="I63" i="12"/>
  <c r="J63" i="12"/>
  <c r="L63" i="12"/>
  <c r="M63" i="12" s="1"/>
  <c r="I64" i="12"/>
  <c r="J64" i="12"/>
  <c r="L64" i="12"/>
  <c r="M64" i="12" s="1"/>
  <c r="L65" i="12"/>
  <c r="M65" i="12" s="1"/>
  <c r="I51" i="12"/>
  <c r="I47" i="12"/>
  <c r="J47" i="12"/>
  <c r="L47" i="12"/>
  <c r="M47" i="12" s="1"/>
  <c r="I48" i="12"/>
  <c r="J48" i="12"/>
  <c r="L48" i="12"/>
  <c r="M48" i="12" s="1"/>
  <c r="I49" i="12"/>
  <c r="J49" i="12"/>
  <c r="L49" i="12"/>
  <c r="M49" i="12" s="1"/>
  <c r="I46" i="12"/>
  <c r="L46" i="12"/>
  <c r="M46" i="12" s="1"/>
  <c r="J46" i="12"/>
  <c r="I37" i="12"/>
  <c r="J37" i="12"/>
  <c r="I38" i="12"/>
  <c r="J38" i="12"/>
  <c r="L38" i="12"/>
  <c r="M38" i="12" s="1"/>
  <c r="I39" i="12"/>
  <c r="J39" i="12"/>
  <c r="L39" i="12"/>
  <c r="M39" i="12" s="1"/>
  <c r="I35" i="12"/>
  <c r="I22" i="12"/>
  <c r="J22" i="12"/>
  <c r="L22" i="12"/>
  <c r="M22" i="12" s="1"/>
  <c r="I23" i="12"/>
  <c r="J23" i="12"/>
  <c r="L23" i="12"/>
  <c r="M23" i="12" s="1"/>
  <c r="I24" i="12"/>
  <c r="J24" i="12"/>
  <c r="L24" i="12"/>
  <c r="M24" i="12" s="1"/>
  <c r="I25" i="12"/>
  <c r="J25" i="12"/>
  <c r="L25" i="12"/>
  <c r="M25" i="12" s="1"/>
  <c r="I26" i="12"/>
  <c r="J26" i="12"/>
  <c r="L26" i="12"/>
  <c r="M26" i="12" s="1"/>
  <c r="I27" i="12"/>
  <c r="J27" i="12"/>
  <c r="L27" i="12"/>
  <c r="M27" i="12" s="1"/>
  <c r="I28" i="12"/>
  <c r="J28" i="12"/>
  <c r="L28" i="12"/>
  <c r="M28" i="12" s="1"/>
  <c r="I29" i="12"/>
  <c r="J29" i="12"/>
  <c r="L29" i="12"/>
  <c r="M29" i="12" s="1"/>
  <c r="I30" i="12"/>
  <c r="J30" i="12"/>
  <c r="L30" i="12"/>
  <c r="M30" i="12" s="1"/>
  <c r="I31" i="12"/>
  <c r="J31" i="12"/>
  <c r="L31" i="12"/>
  <c r="M31" i="12" s="1"/>
  <c r="I32" i="12"/>
  <c r="J32" i="12"/>
  <c r="L32" i="12"/>
  <c r="M32" i="12" s="1"/>
  <c r="I33" i="12"/>
  <c r="J33" i="12"/>
  <c r="L33" i="12"/>
  <c r="M33" i="12" s="1"/>
  <c r="I34" i="12"/>
  <c r="J34" i="12"/>
  <c r="L34" i="12"/>
  <c r="M34" i="12" s="1"/>
  <c r="J35" i="12"/>
  <c r="L35" i="12"/>
  <c r="M35" i="12" s="1"/>
  <c r="I17" i="12"/>
  <c r="J17" i="12"/>
  <c r="L17" i="12"/>
  <c r="M17" i="12" s="1"/>
  <c r="I18" i="12"/>
  <c r="J18" i="12"/>
  <c r="L18" i="12"/>
  <c r="M18" i="12" s="1"/>
  <c r="I19" i="12"/>
  <c r="J19" i="12"/>
  <c r="L19" i="12"/>
  <c r="M19" i="12" s="1"/>
  <c r="L11" i="12"/>
  <c r="M11" i="12" s="1"/>
  <c r="J11" i="12"/>
  <c r="I11" i="12"/>
  <c r="K30" i="12" l="1"/>
  <c r="K88" i="12"/>
  <c r="K80" i="12"/>
  <c r="K69" i="12"/>
  <c r="K56" i="12"/>
  <c r="K24" i="12"/>
  <c r="K29" i="12"/>
  <c r="K17" i="12"/>
  <c r="K25" i="12"/>
  <c r="K91" i="12"/>
  <c r="K39" i="12"/>
  <c r="K61" i="12"/>
  <c r="K90" i="12"/>
  <c r="K60" i="12"/>
  <c r="K89" i="12"/>
  <c r="K33" i="12"/>
  <c r="K62" i="12"/>
  <c r="K72" i="12"/>
  <c r="K18" i="12"/>
  <c r="K64" i="12"/>
  <c r="K32" i="12"/>
  <c r="K68" i="12"/>
  <c r="K71" i="12"/>
  <c r="K35" i="12"/>
  <c r="K34" i="12"/>
  <c r="K31" i="12"/>
  <c r="K55" i="12"/>
  <c r="K58" i="12"/>
  <c r="K85" i="12"/>
  <c r="K23" i="12"/>
  <c r="K38" i="12"/>
  <c r="K48" i="12"/>
  <c r="K63" i="12"/>
  <c r="K11" i="12"/>
  <c r="K26" i="12"/>
  <c r="K79" i="12"/>
  <c r="K81" i="12"/>
  <c r="K47" i="12"/>
  <c r="K22" i="12"/>
  <c r="K54" i="12"/>
  <c r="K27" i="12"/>
  <c r="K77" i="12"/>
  <c r="K59" i="12"/>
  <c r="K53" i="12"/>
  <c r="K28" i="12"/>
  <c r="K70" i="12"/>
  <c r="K92" i="12"/>
  <c r="K86" i="12"/>
  <c r="K87" i="12"/>
  <c r="K78" i="12"/>
  <c r="K76" i="12"/>
  <c r="K99" i="12"/>
  <c r="K46" i="12"/>
  <c r="K57" i="12"/>
  <c r="K49" i="12"/>
  <c r="K52" i="12"/>
  <c r="K65" i="12"/>
  <c r="K19" i="12"/>
  <c r="L413" i="11" l="1"/>
  <c r="M413" i="11" s="1"/>
  <c r="J413" i="11"/>
  <c r="J412" i="11" s="1"/>
  <c r="I413" i="11"/>
  <c r="I412" i="11" s="1"/>
  <c r="L411" i="11"/>
  <c r="M411" i="11" s="1"/>
  <c r="J411" i="11"/>
  <c r="I411" i="11"/>
  <c r="L409" i="11"/>
  <c r="M409" i="11" s="1"/>
  <c r="J409" i="11"/>
  <c r="I409" i="11"/>
  <c r="L400" i="11"/>
  <c r="M400" i="11" s="1"/>
  <c r="J400" i="11"/>
  <c r="I400" i="11"/>
  <c r="L397" i="11"/>
  <c r="M397" i="11" s="1"/>
  <c r="J397" i="11"/>
  <c r="I397" i="11"/>
  <c r="L385" i="11"/>
  <c r="M385" i="11" s="1"/>
  <c r="J385" i="11"/>
  <c r="I385" i="11"/>
  <c r="L378" i="11"/>
  <c r="M378" i="11" s="1"/>
  <c r="J378" i="11"/>
  <c r="I378" i="11"/>
  <c r="L415" i="11"/>
  <c r="M415" i="11" s="1"/>
  <c r="J415" i="11"/>
  <c r="J414" i="11" s="1"/>
  <c r="I415" i="11"/>
  <c r="L408" i="11"/>
  <c r="M408" i="11" s="1"/>
  <c r="J408" i="11"/>
  <c r="I408" i="11"/>
  <c r="L407" i="11"/>
  <c r="M407" i="11" s="1"/>
  <c r="J407" i="11"/>
  <c r="I407" i="11"/>
  <c r="L406" i="11"/>
  <c r="M406" i="11" s="1"/>
  <c r="J406" i="11"/>
  <c r="I406" i="11"/>
  <c r="L405" i="11"/>
  <c r="M405" i="11" s="1"/>
  <c r="J405" i="11"/>
  <c r="I405" i="11"/>
  <c r="L404" i="11"/>
  <c r="M404" i="11" s="1"/>
  <c r="J404" i="11"/>
  <c r="I404" i="11"/>
  <c r="L403" i="11"/>
  <c r="M403" i="11" s="1"/>
  <c r="J403" i="11"/>
  <c r="I403" i="11"/>
  <c r="L402" i="11"/>
  <c r="M402" i="11" s="1"/>
  <c r="J402" i="11"/>
  <c r="I402" i="11"/>
  <c r="L401" i="11"/>
  <c r="M401" i="11" s="1"/>
  <c r="J401" i="11"/>
  <c r="I401" i="11"/>
  <c r="L396" i="11"/>
  <c r="M396" i="11" s="1"/>
  <c r="J396" i="11"/>
  <c r="I396" i="11"/>
  <c r="L395" i="11"/>
  <c r="M395" i="11" s="1"/>
  <c r="J395" i="11"/>
  <c r="I395" i="11"/>
  <c r="L394" i="11"/>
  <c r="M394" i="11" s="1"/>
  <c r="J394" i="11"/>
  <c r="I394" i="11"/>
  <c r="L393" i="11"/>
  <c r="M393" i="11" s="1"/>
  <c r="J393" i="11"/>
  <c r="I393" i="11"/>
  <c r="L392" i="11"/>
  <c r="M392" i="11" s="1"/>
  <c r="J392" i="11"/>
  <c r="I392" i="11"/>
  <c r="L391" i="11"/>
  <c r="M391" i="11" s="1"/>
  <c r="J391" i="11"/>
  <c r="I391" i="11"/>
  <c r="L390" i="11"/>
  <c r="M390" i="11" s="1"/>
  <c r="J390" i="11"/>
  <c r="I390" i="11"/>
  <c r="L389" i="11"/>
  <c r="M389" i="11" s="1"/>
  <c r="J389" i="11"/>
  <c r="I389" i="11"/>
  <c r="L388" i="11"/>
  <c r="M388" i="11" s="1"/>
  <c r="J388" i="11"/>
  <c r="I388" i="11"/>
  <c r="L387" i="11"/>
  <c r="M387" i="11" s="1"/>
  <c r="J387" i="11"/>
  <c r="I387" i="11"/>
  <c r="L386" i="11"/>
  <c r="M386" i="11" s="1"/>
  <c r="J386" i="11"/>
  <c r="I386" i="11"/>
  <c r="L384" i="11"/>
  <c r="M384" i="11" s="1"/>
  <c r="J384" i="11"/>
  <c r="I384" i="11"/>
  <c r="L383" i="11"/>
  <c r="M383" i="11" s="1"/>
  <c r="J383" i="11"/>
  <c r="I383" i="11"/>
  <c r="L382" i="11"/>
  <c r="M382" i="11" s="1"/>
  <c r="J382" i="11"/>
  <c r="I382" i="11"/>
  <c r="L381" i="11"/>
  <c r="M381" i="11" s="1"/>
  <c r="J381" i="11"/>
  <c r="I381" i="11"/>
  <c r="L379" i="11"/>
  <c r="M379" i="11" s="1"/>
  <c r="J379" i="11"/>
  <c r="I379" i="11"/>
  <c r="L376" i="11"/>
  <c r="M376" i="11" s="1"/>
  <c r="J376" i="11"/>
  <c r="I376" i="11"/>
  <c r="L372" i="11"/>
  <c r="M372" i="11" s="1"/>
  <c r="J372" i="11"/>
  <c r="I372" i="11"/>
  <c r="L375" i="11"/>
  <c r="M375" i="11" s="1"/>
  <c r="J375" i="11"/>
  <c r="I375" i="11"/>
  <c r="L374" i="11"/>
  <c r="M374" i="11" s="1"/>
  <c r="J374" i="11"/>
  <c r="I374" i="11"/>
  <c r="L373" i="11"/>
  <c r="M373" i="11" s="1"/>
  <c r="J373" i="11"/>
  <c r="I373" i="11"/>
  <c r="L370" i="11"/>
  <c r="M370" i="11" s="1"/>
  <c r="J370" i="11"/>
  <c r="I370" i="11"/>
  <c r="L362" i="11"/>
  <c r="M362" i="11" s="1"/>
  <c r="J362" i="11"/>
  <c r="I362" i="11"/>
  <c r="L369" i="11"/>
  <c r="M369" i="11" s="1"/>
  <c r="J369" i="11"/>
  <c r="I369" i="11"/>
  <c r="L368" i="11"/>
  <c r="M368" i="11" s="1"/>
  <c r="J368" i="11"/>
  <c r="I368" i="11"/>
  <c r="L367" i="11"/>
  <c r="M367" i="11" s="1"/>
  <c r="J367" i="11"/>
  <c r="I367" i="11"/>
  <c r="K367" i="11" s="1"/>
  <c r="L366" i="11"/>
  <c r="M366" i="11" s="1"/>
  <c r="J366" i="11"/>
  <c r="I366" i="11"/>
  <c r="L365" i="11"/>
  <c r="M365" i="11" s="1"/>
  <c r="J365" i="11"/>
  <c r="I365" i="11"/>
  <c r="L364" i="11"/>
  <c r="M364" i="11" s="1"/>
  <c r="J364" i="11"/>
  <c r="I364" i="11"/>
  <c r="L363" i="11"/>
  <c r="M363" i="11" s="1"/>
  <c r="J363" i="11"/>
  <c r="I363" i="11"/>
  <c r="L360" i="11"/>
  <c r="M360" i="11" s="1"/>
  <c r="J360" i="11"/>
  <c r="I360" i="11"/>
  <c r="L351" i="11"/>
  <c r="M351" i="11" s="1"/>
  <c r="J351" i="11"/>
  <c r="I351" i="11"/>
  <c r="L359" i="11"/>
  <c r="M359" i="11" s="1"/>
  <c r="J359" i="11"/>
  <c r="I359" i="11"/>
  <c r="L358" i="11"/>
  <c r="M358" i="11" s="1"/>
  <c r="J358" i="11"/>
  <c r="I358" i="11"/>
  <c r="L357" i="11"/>
  <c r="M357" i="11" s="1"/>
  <c r="J357" i="11"/>
  <c r="I357" i="11"/>
  <c r="L356" i="11"/>
  <c r="M356" i="11" s="1"/>
  <c r="J356" i="11"/>
  <c r="I356" i="11"/>
  <c r="L355" i="11"/>
  <c r="M355" i="11" s="1"/>
  <c r="J355" i="11"/>
  <c r="I355" i="11"/>
  <c r="L354" i="11"/>
  <c r="M354" i="11" s="1"/>
  <c r="J354" i="11"/>
  <c r="I354" i="11"/>
  <c r="L353" i="11"/>
  <c r="M353" i="11" s="1"/>
  <c r="J353" i="11"/>
  <c r="I353" i="11"/>
  <c r="L352" i="11"/>
  <c r="M352" i="11" s="1"/>
  <c r="J352" i="11"/>
  <c r="I352" i="11"/>
  <c r="L349" i="11"/>
  <c r="M349" i="11" s="1"/>
  <c r="J349" i="11"/>
  <c r="I349" i="11"/>
  <c r="L348" i="11"/>
  <c r="M348" i="11" s="1"/>
  <c r="J348" i="11"/>
  <c r="I348" i="11"/>
  <c r="L346" i="11"/>
  <c r="M346" i="11" s="1"/>
  <c r="J346" i="11"/>
  <c r="I346" i="11"/>
  <c r="L341" i="11"/>
  <c r="M341" i="11" s="1"/>
  <c r="J341" i="11"/>
  <c r="I341" i="11"/>
  <c r="L345" i="11"/>
  <c r="M345" i="11" s="1"/>
  <c r="J345" i="11"/>
  <c r="I345" i="11"/>
  <c r="L344" i="11"/>
  <c r="M344" i="11" s="1"/>
  <c r="J344" i="11"/>
  <c r="I344" i="11"/>
  <c r="L343" i="11"/>
  <c r="M343" i="11" s="1"/>
  <c r="J343" i="11"/>
  <c r="I343" i="11"/>
  <c r="L342" i="11"/>
  <c r="M342" i="11" s="1"/>
  <c r="J342" i="11"/>
  <c r="I342" i="11"/>
  <c r="L339" i="11"/>
  <c r="M339" i="11" s="1"/>
  <c r="J339" i="11"/>
  <c r="I339" i="11"/>
  <c r="L335" i="11"/>
  <c r="M335" i="11" s="1"/>
  <c r="J335" i="11"/>
  <c r="I335" i="11"/>
  <c r="L338" i="11"/>
  <c r="M338" i="11" s="1"/>
  <c r="J338" i="11"/>
  <c r="I338" i="11"/>
  <c r="L337" i="11"/>
  <c r="M337" i="11" s="1"/>
  <c r="J337" i="11"/>
  <c r="I337" i="11"/>
  <c r="L336" i="11"/>
  <c r="M336" i="11" s="1"/>
  <c r="J336" i="11"/>
  <c r="I336" i="11"/>
  <c r="L333" i="11"/>
  <c r="M333" i="11" s="1"/>
  <c r="J333" i="11"/>
  <c r="I333" i="11"/>
  <c r="L327" i="11"/>
  <c r="M327" i="11" s="1"/>
  <c r="J327" i="11"/>
  <c r="I327" i="11"/>
  <c r="L332" i="11"/>
  <c r="M332" i="11" s="1"/>
  <c r="J332" i="11"/>
  <c r="I332" i="11"/>
  <c r="L331" i="11"/>
  <c r="M331" i="11" s="1"/>
  <c r="J331" i="11"/>
  <c r="I331" i="11"/>
  <c r="L330" i="11"/>
  <c r="M330" i="11" s="1"/>
  <c r="J330" i="11"/>
  <c r="I330" i="11"/>
  <c r="L329" i="11"/>
  <c r="M329" i="11" s="1"/>
  <c r="J329" i="11"/>
  <c r="I329" i="11"/>
  <c r="L328" i="11"/>
  <c r="M328" i="11" s="1"/>
  <c r="J328" i="11"/>
  <c r="I328" i="11"/>
  <c r="L325" i="11"/>
  <c r="M325" i="11" s="1"/>
  <c r="J325" i="11"/>
  <c r="I325" i="11"/>
  <c r="L321" i="11"/>
  <c r="M321" i="11" s="1"/>
  <c r="J321" i="11"/>
  <c r="I321" i="11"/>
  <c r="L324" i="11"/>
  <c r="M324" i="11" s="1"/>
  <c r="J324" i="11"/>
  <c r="I324" i="11"/>
  <c r="L323" i="11"/>
  <c r="M323" i="11" s="1"/>
  <c r="J323" i="11"/>
  <c r="I323" i="11"/>
  <c r="L322" i="11"/>
  <c r="M322" i="11" s="1"/>
  <c r="J322" i="11"/>
  <c r="I322" i="11"/>
  <c r="I319" i="11"/>
  <c r="L318" i="11"/>
  <c r="M318" i="11" s="1"/>
  <c r="J318" i="11"/>
  <c r="I318" i="11"/>
  <c r="L319" i="11"/>
  <c r="M319" i="11" s="1"/>
  <c r="J319" i="11"/>
  <c r="J316" i="11"/>
  <c r="I316" i="11"/>
  <c r="L316" i="11"/>
  <c r="M316" i="11" s="1"/>
  <c r="I315" i="11"/>
  <c r="J315" i="11"/>
  <c r="L315" i="11"/>
  <c r="M315" i="11" s="1"/>
  <c r="L314" i="11"/>
  <c r="M314" i="11" s="1"/>
  <c r="J314" i="11"/>
  <c r="I314" i="11"/>
  <c r="L312" i="11"/>
  <c r="M312" i="11" s="1"/>
  <c r="J312" i="11"/>
  <c r="I312" i="11"/>
  <c r="I308" i="11"/>
  <c r="J308" i="11"/>
  <c r="L308" i="11"/>
  <c r="M308" i="11" s="1"/>
  <c r="I309" i="11"/>
  <c r="J309" i="11"/>
  <c r="L309" i="11"/>
  <c r="M309" i="11" s="1"/>
  <c r="I310" i="11"/>
  <c r="J310" i="11"/>
  <c r="L310" i="11"/>
  <c r="M310" i="11" s="1"/>
  <c r="I311" i="11"/>
  <c r="J311" i="11"/>
  <c r="L311" i="11"/>
  <c r="M311" i="11" s="1"/>
  <c r="L307" i="11"/>
  <c r="M307" i="11" s="1"/>
  <c r="J307" i="11"/>
  <c r="I307" i="11"/>
  <c r="L304" i="11"/>
  <c r="M304" i="11" s="1"/>
  <c r="J304" i="11"/>
  <c r="I304" i="11"/>
  <c r="I300" i="11"/>
  <c r="J300" i="11"/>
  <c r="L300" i="11"/>
  <c r="M300" i="11" s="1"/>
  <c r="I301" i="11"/>
  <c r="J301" i="11"/>
  <c r="L301" i="11"/>
  <c r="M301" i="11" s="1"/>
  <c r="I302" i="11"/>
  <c r="J302" i="11"/>
  <c r="L302" i="11"/>
  <c r="M302" i="11" s="1"/>
  <c r="I303" i="11"/>
  <c r="J303" i="11"/>
  <c r="L303" i="11"/>
  <c r="M303" i="11" s="1"/>
  <c r="L299" i="11"/>
  <c r="M299" i="11" s="1"/>
  <c r="J299" i="11"/>
  <c r="I299" i="11"/>
  <c r="L297" i="11"/>
  <c r="M297" i="11" s="1"/>
  <c r="J297" i="11"/>
  <c r="I297" i="11"/>
  <c r="I283" i="11"/>
  <c r="J283" i="11"/>
  <c r="L283" i="11"/>
  <c r="M283" i="11" s="1"/>
  <c r="I284" i="11"/>
  <c r="J284" i="11"/>
  <c r="L284" i="11"/>
  <c r="M284" i="11" s="1"/>
  <c r="I285" i="11"/>
  <c r="J285" i="11"/>
  <c r="L285" i="11"/>
  <c r="M285" i="11" s="1"/>
  <c r="I286" i="11"/>
  <c r="J286" i="11"/>
  <c r="L286" i="11"/>
  <c r="M286" i="11" s="1"/>
  <c r="I287" i="11"/>
  <c r="J287" i="11"/>
  <c r="L287" i="11"/>
  <c r="M287" i="11" s="1"/>
  <c r="I288" i="11"/>
  <c r="J288" i="11"/>
  <c r="L288" i="11"/>
  <c r="M288" i="11" s="1"/>
  <c r="I289" i="11"/>
  <c r="J289" i="11"/>
  <c r="L289" i="11"/>
  <c r="M289" i="11" s="1"/>
  <c r="I290" i="11"/>
  <c r="J290" i="11"/>
  <c r="L290" i="11"/>
  <c r="M290" i="11" s="1"/>
  <c r="I291" i="11"/>
  <c r="J291" i="11"/>
  <c r="L291" i="11"/>
  <c r="M291" i="11" s="1"/>
  <c r="I292" i="11"/>
  <c r="J292" i="11"/>
  <c r="L292" i="11"/>
  <c r="M292" i="11" s="1"/>
  <c r="I293" i="11"/>
  <c r="J293" i="11"/>
  <c r="K293" i="11" s="1"/>
  <c r="L293" i="11"/>
  <c r="M293" i="11" s="1"/>
  <c r="I294" i="11"/>
  <c r="J294" i="11"/>
  <c r="L294" i="11"/>
  <c r="M294" i="11" s="1"/>
  <c r="I295" i="11"/>
  <c r="J295" i="11"/>
  <c r="L295" i="11"/>
  <c r="M295" i="11" s="1"/>
  <c r="I296" i="11"/>
  <c r="J296" i="11"/>
  <c r="L296" i="11"/>
  <c r="M296" i="11" s="1"/>
  <c r="L282" i="11"/>
  <c r="M282" i="11" s="1"/>
  <c r="J282" i="11"/>
  <c r="I282" i="11"/>
  <c r="I278" i="11"/>
  <c r="J278" i="11"/>
  <c r="L278" i="11"/>
  <c r="M278" i="11" s="1"/>
  <c r="I279" i="11"/>
  <c r="J279" i="11"/>
  <c r="L279" i="11"/>
  <c r="M279" i="11" s="1"/>
  <c r="I280" i="11"/>
  <c r="J280" i="11"/>
  <c r="L280" i="11"/>
  <c r="M280" i="11" s="1"/>
  <c r="L277" i="11"/>
  <c r="M277" i="11" s="1"/>
  <c r="J277" i="11"/>
  <c r="I277" i="11"/>
  <c r="L274" i="11"/>
  <c r="M274" i="11" s="1"/>
  <c r="J274" i="11"/>
  <c r="I274" i="11"/>
  <c r="L272" i="11"/>
  <c r="M272" i="11" s="1"/>
  <c r="J272" i="11"/>
  <c r="I272" i="11"/>
  <c r="I271" i="11"/>
  <c r="J271" i="11"/>
  <c r="L271" i="11"/>
  <c r="M271" i="11" s="1"/>
  <c r="L270" i="11"/>
  <c r="M270" i="11" s="1"/>
  <c r="J270" i="11"/>
  <c r="I270" i="11"/>
  <c r="L268" i="11"/>
  <c r="M268" i="11" s="1"/>
  <c r="J268" i="11"/>
  <c r="I268" i="11"/>
  <c r="L266" i="11"/>
  <c r="M266" i="11" s="1"/>
  <c r="J266" i="11"/>
  <c r="I266" i="11"/>
  <c r="I264" i="11"/>
  <c r="J264" i="11"/>
  <c r="L264" i="11"/>
  <c r="M264" i="11" s="1"/>
  <c r="I265" i="11"/>
  <c r="J265" i="11"/>
  <c r="L265" i="11"/>
  <c r="M265" i="11" s="1"/>
  <c r="L263" i="11"/>
  <c r="M263" i="11" s="1"/>
  <c r="J263" i="11"/>
  <c r="I263" i="11"/>
  <c r="L260" i="11"/>
  <c r="M260" i="11" s="1"/>
  <c r="J260" i="11"/>
  <c r="I260" i="11"/>
  <c r="I256" i="11"/>
  <c r="J256" i="11"/>
  <c r="L256" i="11"/>
  <c r="M256" i="11" s="1"/>
  <c r="I257" i="11"/>
  <c r="J257" i="11"/>
  <c r="L257" i="11"/>
  <c r="M257" i="11" s="1"/>
  <c r="I258" i="11"/>
  <c r="J258" i="11"/>
  <c r="L258" i="11"/>
  <c r="M258" i="11" s="1"/>
  <c r="I259" i="11"/>
  <c r="J259" i="11"/>
  <c r="L259" i="11"/>
  <c r="M259" i="11" s="1"/>
  <c r="L255" i="11"/>
  <c r="M255" i="11" s="1"/>
  <c r="J255" i="11"/>
  <c r="I255" i="11"/>
  <c r="L253" i="11"/>
  <c r="M253" i="11" s="1"/>
  <c r="J253" i="11"/>
  <c r="I253" i="11"/>
  <c r="I252" i="11"/>
  <c r="J252" i="11"/>
  <c r="L252" i="11"/>
  <c r="M252" i="11" s="1"/>
  <c r="L251" i="11"/>
  <c r="M251" i="11" s="1"/>
  <c r="J251" i="11"/>
  <c r="I251" i="11"/>
  <c r="L249" i="11"/>
  <c r="M249" i="11" s="1"/>
  <c r="J249" i="11"/>
  <c r="I249" i="11"/>
  <c r="I247" i="11"/>
  <c r="J247" i="11"/>
  <c r="L247" i="11"/>
  <c r="M247" i="11" s="1"/>
  <c r="I248" i="11"/>
  <c r="J248" i="11"/>
  <c r="L248" i="11"/>
  <c r="M248" i="11" s="1"/>
  <c r="L246" i="11"/>
  <c r="M246" i="11" s="1"/>
  <c r="L244" i="11"/>
  <c r="M244" i="11" s="1"/>
  <c r="J246" i="11"/>
  <c r="I246" i="11"/>
  <c r="J244" i="11"/>
  <c r="I244" i="11"/>
  <c r="I242" i="11"/>
  <c r="J242" i="11"/>
  <c r="L242" i="11"/>
  <c r="M242" i="11" s="1"/>
  <c r="I243" i="11"/>
  <c r="J243" i="11"/>
  <c r="L243" i="11"/>
  <c r="M243" i="11" s="1"/>
  <c r="L241" i="11"/>
  <c r="M241" i="11" s="1"/>
  <c r="J241" i="11"/>
  <c r="I241" i="11"/>
  <c r="L239" i="11"/>
  <c r="M239" i="11" s="1"/>
  <c r="J239" i="11"/>
  <c r="I239" i="11"/>
  <c r="I233" i="11"/>
  <c r="J233" i="11"/>
  <c r="L233" i="11"/>
  <c r="M233" i="11" s="1"/>
  <c r="I234" i="11"/>
  <c r="J234" i="11"/>
  <c r="L234" i="11"/>
  <c r="M234" i="11" s="1"/>
  <c r="I235" i="11"/>
  <c r="J235" i="11"/>
  <c r="L235" i="11"/>
  <c r="M235" i="11" s="1"/>
  <c r="I236" i="11"/>
  <c r="J236" i="11"/>
  <c r="L236" i="11"/>
  <c r="M236" i="11" s="1"/>
  <c r="I237" i="11"/>
  <c r="J237" i="11"/>
  <c r="L237" i="11"/>
  <c r="M237" i="11" s="1"/>
  <c r="I238" i="11"/>
  <c r="J238" i="11"/>
  <c r="L238" i="11"/>
  <c r="M238" i="11" s="1"/>
  <c r="L232" i="11"/>
  <c r="M232" i="11" s="1"/>
  <c r="J232" i="11"/>
  <c r="I232" i="11"/>
  <c r="L230" i="11"/>
  <c r="M230" i="11" s="1"/>
  <c r="J230" i="11"/>
  <c r="I230" i="11"/>
  <c r="I222" i="11"/>
  <c r="J222" i="11"/>
  <c r="L222" i="11"/>
  <c r="M222" i="11" s="1"/>
  <c r="I223" i="11"/>
  <c r="J223" i="11"/>
  <c r="L223" i="11"/>
  <c r="M223" i="11" s="1"/>
  <c r="I224" i="11"/>
  <c r="J224" i="11"/>
  <c r="L224" i="11"/>
  <c r="M224" i="11" s="1"/>
  <c r="I225" i="11"/>
  <c r="J225" i="11"/>
  <c r="L225" i="11"/>
  <c r="M225" i="11" s="1"/>
  <c r="I226" i="11"/>
  <c r="J226" i="11"/>
  <c r="L226" i="11"/>
  <c r="M226" i="11" s="1"/>
  <c r="I227" i="11"/>
  <c r="J227" i="11"/>
  <c r="K227" i="11" s="1"/>
  <c r="L227" i="11"/>
  <c r="M227" i="11" s="1"/>
  <c r="I228" i="11"/>
  <c r="J228" i="11"/>
  <c r="L228" i="11"/>
  <c r="M228" i="11" s="1"/>
  <c r="I229" i="11"/>
  <c r="J229" i="11"/>
  <c r="L229" i="11"/>
  <c r="M229" i="11" s="1"/>
  <c r="L221" i="11"/>
  <c r="M221" i="11" s="1"/>
  <c r="J221" i="11"/>
  <c r="I221" i="11"/>
  <c r="L218" i="11"/>
  <c r="M218" i="11" s="1"/>
  <c r="J218" i="11"/>
  <c r="I218" i="11"/>
  <c r="I207" i="11"/>
  <c r="J207" i="11"/>
  <c r="L207" i="11"/>
  <c r="M207" i="11" s="1"/>
  <c r="I208" i="11"/>
  <c r="J208" i="11"/>
  <c r="L208" i="11"/>
  <c r="M208" i="11" s="1"/>
  <c r="I209" i="11"/>
  <c r="J209" i="11"/>
  <c r="L209" i="11"/>
  <c r="M209" i="11" s="1"/>
  <c r="I210" i="11"/>
  <c r="J210" i="11"/>
  <c r="L210" i="11"/>
  <c r="M210" i="11" s="1"/>
  <c r="I211" i="11"/>
  <c r="J211" i="11"/>
  <c r="L211" i="11"/>
  <c r="M211" i="11" s="1"/>
  <c r="I212" i="11"/>
  <c r="J212" i="11"/>
  <c r="L212" i="11"/>
  <c r="M212" i="11" s="1"/>
  <c r="I213" i="11"/>
  <c r="J213" i="11"/>
  <c r="L213" i="11"/>
  <c r="M213" i="11" s="1"/>
  <c r="I214" i="11"/>
  <c r="J214" i="11"/>
  <c r="L214" i="11"/>
  <c r="M214" i="11" s="1"/>
  <c r="I215" i="11"/>
  <c r="J215" i="11"/>
  <c r="L215" i="11"/>
  <c r="M215" i="11" s="1"/>
  <c r="I216" i="11"/>
  <c r="J216" i="11"/>
  <c r="L216" i="11"/>
  <c r="M216" i="11" s="1"/>
  <c r="I217" i="11"/>
  <c r="J217" i="11"/>
  <c r="L217" i="11"/>
  <c r="M217" i="11" s="1"/>
  <c r="I206" i="11"/>
  <c r="L206" i="11"/>
  <c r="M206" i="11" s="1"/>
  <c r="J206" i="11"/>
  <c r="I204" i="11"/>
  <c r="I199" i="11"/>
  <c r="J199" i="11"/>
  <c r="L199" i="11"/>
  <c r="M199" i="11" s="1"/>
  <c r="I200" i="11"/>
  <c r="J200" i="11"/>
  <c r="L200" i="11"/>
  <c r="M200" i="11" s="1"/>
  <c r="I201" i="11"/>
  <c r="J201" i="11"/>
  <c r="L201" i="11"/>
  <c r="M201" i="11" s="1"/>
  <c r="I202" i="11"/>
  <c r="J202" i="11"/>
  <c r="L202" i="11"/>
  <c r="M202" i="11" s="1"/>
  <c r="I203" i="11"/>
  <c r="J203" i="11"/>
  <c r="K203" i="11" s="1"/>
  <c r="L203" i="11"/>
  <c r="M203" i="11" s="1"/>
  <c r="J204" i="11"/>
  <c r="L204" i="11"/>
  <c r="M204" i="11" s="1"/>
  <c r="L198" i="11"/>
  <c r="M198" i="11" s="1"/>
  <c r="J198" i="11"/>
  <c r="I198" i="11"/>
  <c r="L196" i="11"/>
  <c r="M196" i="11" s="1"/>
  <c r="J196" i="11"/>
  <c r="I196" i="11"/>
  <c r="L194" i="11"/>
  <c r="M194" i="11" s="1"/>
  <c r="J194" i="11"/>
  <c r="I194" i="11"/>
  <c r="L183" i="11"/>
  <c r="M183" i="11" s="1"/>
  <c r="J183" i="11"/>
  <c r="I183" i="11"/>
  <c r="L180" i="11"/>
  <c r="M180" i="11" s="1"/>
  <c r="I180" i="11"/>
  <c r="L166" i="11"/>
  <c r="M166" i="11" s="1"/>
  <c r="J166" i="11"/>
  <c r="I166" i="11"/>
  <c r="I164" i="11"/>
  <c r="L156" i="11"/>
  <c r="M156" i="11" s="1"/>
  <c r="J156" i="11"/>
  <c r="I156" i="11"/>
  <c r="I154" i="11"/>
  <c r="L151" i="11"/>
  <c r="M151" i="11" s="1"/>
  <c r="J151" i="11"/>
  <c r="I151" i="11"/>
  <c r="L148" i="11"/>
  <c r="M148" i="11" s="1"/>
  <c r="J148" i="11"/>
  <c r="I148" i="11"/>
  <c r="L139" i="11"/>
  <c r="M139" i="11" s="1"/>
  <c r="J139" i="11"/>
  <c r="I139" i="11"/>
  <c r="I137" i="11"/>
  <c r="L133" i="11"/>
  <c r="M133" i="11" s="1"/>
  <c r="J133" i="11"/>
  <c r="I133" i="11"/>
  <c r="I131" i="11"/>
  <c r="L125" i="11"/>
  <c r="M125" i="11" s="1"/>
  <c r="J125" i="11"/>
  <c r="I125" i="11"/>
  <c r="L123" i="11"/>
  <c r="M123" i="11" s="1"/>
  <c r="J123" i="11"/>
  <c r="I123" i="11"/>
  <c r="L116" i="11"/>
  <c r="M116" i="11" s="1"/>
  <c r="J116" i="11"/>
  <c r="I116" i="11"/>
  <c r="I114" i="11"/>
  <c r="L112" i="11"/>
  <c r="M112" i="11" s="1"/>
  <c r="J112" i="11"/>
  <c r="I112" i="11"/>
  <c r="L110" i="11"/>
  <c r="M110" i="11" s="1"/>
  <c r="J110" i="11"/>
  <c r="I110" i="11"/>
  <c r="L100" i="11"/>
  <c r="M100" i="11" s="1"/>
  <c r="J100" i="11"/>
  <c r="I100" i="11"/>
  <c r="I98" i="11"/>
  <c r="L95" i="11"/>
  <c r="M95" i="11" s="1"/>
  <c r="J95" i="11"/>
  <c r="I95" i="11"/>
  <c r="I92" i="11"/>
  <c r="L82" i="11"/>
  <c r="M82" i="11" s="1"/>
  <c r="J82" i="11"/>
  <c r="I82" i="11"/>
  <c r="I80" i="11"/>
  <c r="L76" i="11"/>
  <c r="M76" i="11" s="1"/>
  <c r="J76" i="11"/>
  <c r="I76" i="11"/>
  <c r="L74" i="11"/>
  <c r="M74" i="11" s="1"/>
  <c r="J74" i="11"/>
  <c r="I74" i="11"/>
  <c r="L69" i="11"/>
  <c r="M69" i="11" s="1"/>
  <c r="J69" i="11"/>
  <c r="I69" i="11"/>
  <c r="L67" i="11"/>
  <c r="M67" i="11" s="1"/>
  <c r="J67" i="11"/>
  <c r="I67" i="11"/>
  <c r="L56" i="11"/>
  <c r="M56" i="11" s="1"/>
  <c r="J56" i="11"/>
  <c r="I56" i="11"/>
  <c r="L51" i="11"/>
  <c r="M51" i="11" s="1"/>
  <c r="J51" i="11"/>
  <c r="I51" i="11"/>
  <c r="L46" i="11"/>
  <c r="M46" i="11" s="1"/>
  <c r="J46" i="11"/>
  <c r="I46" i="11"/>
  <c r="I44" i="11"/>
  <c r="L42" i="11"/>
  <c r="M42" i="11" s="1"/>
  <c r="I42" i="11"/>
  <c r="L36" i="11"/>
  <c r="M36" i="11" s="1"/>
  <c r="J36" i="11"/>
  <c r="I36" i="11"/>
  <c r="L30" i="11"/>
  <c r="M30" i="11" s="1"/>
  <c r="J30" i="11"/>
  <c r="I30" i="11"/>
  <c r="I23" i="11"/>
  <c r="L21" i="11"/>
  <c r="M21" i="11" s="1"/>
  <c r="J21" i="11"/>
  <c r="I21" i="11"/>
  <c r="L17" i="11"/>
  <c r="M17" i="11" s="1"/>
  <c r="J17" i="11"/>
  <c r="I17" i="11"/>
  <c r="L14" i="11"/>
  <c r="M14" i="11" s="1"/>
  <c r="I14" i="11"/>
  <c r="L12" i="11"/>
  <c r="M12" i="11" s="1"/>
  <c r="J12" i="11"/>
  <c r="I12" i="11"/>
  <c r="L34" i="8"/>
  <c r="M34" i="8" s="1"/>
  <c r="J34" i="8"/>
  <c r="I34" i="8"/>
  <c r="I30" i="8"/>
  <c r="I20" i="8"/>
  <c r="I187" i="11"/>
  <c r="J187" i="11"/>
  <c r="L187" i="11"/>
  <c r="M187" i="11" s="1"/>
  <c r="I188" i="11"/>
  <c r="J188" i="11"/>
  <c r="L188" i="11"/>
  <c r="M188" i="11" s="1"/>
  <c r="I189" i="11"/>
  <c r="J189" i="11"/>
  <c r="L189" i="11"/>
  <c r="M189" i="11" s="1"/>
  <c r="I190" i="11"/>
  <c r="J190" i="11"/>
  <c r="L190" i="11"/>
  <c r="M190" i="11" s="1"/>
  <c r="I191" i="11"/>
  <c r="J191" i="11"/>
  <c r="L191" i="11"/>
  <c r="M191" i="11" s="1"/>
  <c r="I192" i="11"/>
  <c r="J192" i="11"/>
  <c r="L192" i="11"/>
  <c r="M192" i="11" s="1"/>
  <c r="I193" i="11"/>
  <c r="J193" i="11"/>
  <c r="L193" i="11"/>
  <c r="M193" i="11" s="1"/>
  <c r="J180" i="11"/>
  <c r="I170" i="11"/>
  <c r="J170" i="11"/>
  <c r="L170" i="11"/>
  <c r="M170" i="11" s="1"/>
  <c r="I158" i="11"/>
  <c r="J158" i="11"/>
  <c r="L158" i="11"/>
  <c r="M158" i="11" s="1"/>
  <c r="I152" i="11"/>
  <c r="J152" i="11"/>
  <c r="L152" i="11"/>
  <c r="M152" i="11" s="1"/>
  <c r="I140" i="11"/>
  <c r="J140" i="11"/>
  <c r="L140" i="11"/>
  <c r="M140" i="11" s="1"/>
  <c r="I134" i="11"/>
  <c r="J134" i="11"/>
  <c r="L134" i="11"/>
  <c r="M134" i="11" s="1"/>
  <c r="I135" i="11"/>
  <c r="J135" i="11"/>
  <c r="L135" i="11"/>
  <c r="M135" i="11" s="1"/>
  <c r="I136" i="11"/>
  <c r="J136" i="11"/>
  <c r="L136" i="11"/>
  <c r="M136" i="11" s="1"/>
  <c r="J137" i="11"/>
  <c r="L137" i="11"/>
  <c r="M137" i="11" s="1"/>
  <c r="I127" i="11"/>
  <c r="J127" i="11"/>
  <c r="L127" i="11"/>
  <c r="M127" i="11" s="1"/>
  <c r="I120" i="11"/>
  <c r="J120" i="11"/>
  <c r="L120" i="11"/>
  <c r="M120" i="11" s="1"/>
  <c r="I101" i="11"/>
  <c r="J101" i="11"/>
  <c r="L101" i="11"/>
  <c r="M101" i="11" s="1"/>
  <c r="I102" i="11"/>
  <c r="J102" i="11"/>
  <c r="L102" i="11"/>
  <c r="M102" i="11" s="1"/>
  <c r="I103" i="11"/>
  <c r="J103" i="11"/>
  <c r="L103" i="11"/>
  <c r="M103" i="11" s="1"/>
  <c r="I104" i="11"/>
  <c r="J104" i="11"/>
  <c r="L104" i="11"/>
  <c r="M104" i="11" s="1"/>
  <c r="I105" i="11"/>
  <c r="J105" i="11"/>
  <c r="L105" i="11"/>
  <c r="M105" i="11" s="1"/>
  <c r="I106" i="11"/>
  <c r="J106" i="11"/>
  <c r="L106" i="11"/>
  <c r="M106" i="11" s="1"/>
  <c r="I107" i="11"/>
  <c r="J107" i="11"/>
  <c r="L107" i="11"/>
  <c r="M107" i="11" s="1"/>
  <c r="I108" i="11"/>
  <c r="J108" i="11"/>
  <c r="L108" i="11"/>
  <c r="M108" i="11" s="1"/>
  <c r="I97" i="11"/>
  <c r="J97" i="11"/>
  <c r="L97" i="11"/>
  <c r="M97" i="11" s="1"/>
  <c r="I88" i="11"/>
  <c r="J88" i="11"/>
  <c r="L88" i="11"/>
  <c r="M88" i="11" s="1"/>
  <c r="I83" i="11"/>
  <c r="J83" i="11"/>
  <c r="L83" i="11"/>
  <c r="M83" i="11" s="1"/>
  <c r="I84" i="11"/>
  <c r="J84" i="11"/>
  <c r="L84" i="11"/>
  <c r="M84" i="11" s="1"/>
  <c r="I79" i="11"/>
  <c r="J79" i="11"/>
  <c r="L79" i="11"/>
  <c r="M79" i="11" s="1"/>
  <c r="I58" i="11"/>
  <c r="J58" i="11"/>
  <c r="L58" i="11"/>
  <c r="M58" i="11" s="1"/>
  <c r="I59" i="11"/>
  <c r="J59" i="11"/>
  <c r="L59" i="11"/>
  <c r="M59" i="11" s="1"/>
  <c r="J42" i="11"/>
  <c r="I27" i="11"/>
  <c r="J27" i="11"/>
  <c r="L27" i="11"/>
  <c r="M27" i="11" s="1"/>
  <c r="I28" i="11"/>
  <c r="J28" i="11"/>
  <c r="L28" i="11"/>
  <c r="M28" i="11" s="1"/>
  <c r="J23" i="11"/>
  <c r="L23" i="11"/>
  <c r="M23" i="11" s="1"/>
  <c r="I24" i="11"/>
  <c r="J24" i="11"/>
  <c r="L24" i="11"/>
  <c r="M24" i="11" s="1"/>
  <c r="I25" i="11"/>
  <c r="J25" i="11"/>
  <c r="L25" i="11"/>
  <c r="M25" i="11" s="1"/>
  <c r="K211" i="11" l="1"/>
  <c r="K325" i="11"/>
  <c r="K336" i="11"/>
  <c r="K355" i="11"/>
  <c r="K373" i="11"/>
  <c r="K397" i="11"/>
  <c r="K344" i="11"/>
  <c r="K338" i="11"/>
  <c r="K208" i="11"/>
  <c r="K354" i="11"/>
  <c r="K375" i="11"/>
  <c r="K225" i="11"/>
  <c r="K394" i="11"/>
  <c r="K385" i="11"/>
  <c r="K372" i="11"/>
  <c r="K363" i="11"/>
  <c r="K370" i="11"/>
  <c r="K346" i="11"/>
  <c r="K330" i="11"/>
  <c r="K333" i="11"/>
  <c r="K321" i="11"/>
  <c r="K314" i="11"/>
  <c r="K307" i="11"/>
  <c r="K301" i="11"/>
  <c r="K284" i="11"/>
  <c r="K286" i="11"/>
  <c r="K259" i="11"/>
  <c r="K252" i="11"/>
  <c r="K248" i="11"/>
  <c r="K234" i="11"/>
  <c r="K236" i="11"/>
  <c r="K223" i="11"/>
  <c r="K213" i="11"/>
  <c r="K210" i="11"/>
  <c r="K215" i="11"/>
  <c r="K192" i="11"/>
  <c r="K95" i="11"/>
  <c r="K88" i="11"/>
  <c r="K69" i="11"/>
  <c r="K256" i="11"/>
  <c r="K24" i="11"/>
  <c r="K294" i="11"/>
  <c r="K389" i="11"/>
  <c r="K299" i="11"/>
  <c r="K335" i="11"/>
  <c r="K411" i="11"/>
  <c r="K312" i="11"/>
  <c r="K327" i="11"/>
  <c r="K343" i="11"/>
  <c r="K353" i="11"/>
  <c r="K362" i="11"/>
  <c r="K390" i="11"/>
  <c r="K402" i="11"/>
  <c r="K378" i="11"/>
  <c r="K322" i="11"/>
  <c r="K331" i="11"/>
  <c r="K339" i="11"/>
  <c r="K359" i="11"/>
  <c r="K408" i="11"/>
  <c r="K148" i="11"/>
  <c r="K183" i="11"/>
  <c r="K244" i="11"/>
  <c r="K253" i="11"/>
  <c r="K134" i="11"/>
  <c r="K246" i="11"/>
  <c r="K112" i="11"/>
  <c r="K151" i="11"/>
  <c r="K166" i="11"/>
  <c r="K194" i="11"/>
  <c r="K226" i="11"/>
  <c r="K82" i="11"/>
  <c r="K125" i="11"/>
  <c r="K237" i="11"/>
  <c r="K25" i="11"/>
  <c r="K30" i="11"/>
  <c r="K196" i="11"/>
  <c r="K221" i="11"/>
  <c r="K249" i="11"/>
  <c r="K266" i="11"/>
  <c r="K274" i="11"/>
  <c r="K297" i="11"/>
  <c r="K133" i="11"/>
  <c r="K198" i="11"/>
  <c r="K401" i="11"/>
  <c r="K415" i="11"/>
  <c r="K414" i="11" s="1"/>
  <c r="K103" i="11"/>
  <c r="K12" i="11"/>
  <c r="K21" i="11"/>
  <c r="K51" i="11"/>
  <c r="K230" i="11"/>
  <c r="K251" i="11"/>
  <c r="K342" i="11"/>
  <c r="K292" i="11"/>
  <c r="K42" i="11"/>
  <c r="K277" i="11"/>
  <c r="K279" i="11"/>
  <c r="K28" i="11"/>
  <c r="K23" i="11"/>
  <c r="K232" i="11"/>
  <c r="K239" i="11"/>
  <c r="K260" i="11"/>
  <c r="K405" i="11"/>
  <c r="K400" i="11"/>
  <c r="K74" i="11"/>
  <c r="K139" i="11"/>
  <c r="K341" i="11"/>
  <c r="K17" i="11"/>
  <c r="K106" i="11"/>
  <c r="K110" i="11"/>
  <c r="K218" i="11"/>
  <c r="K241" i="11"/>
  <c r="K282" i="11"/>
  <c r="K406" i="11"/>
  <c r="K409" i="11"/>
  <c r="K123" i="11"/>
  <c r="K212" i="11"/>
  <c r="K102" i="11"/>
  <c r="K257" i="11"/>
  <c r="K311" i="11"/>
  <c r="K180" i="11"/>
  <c r="K265" i="11"/>
  <c r="K84" i="11"/>
  <c r="K59" i="11"/>
  <c r="K319" i="11"/>
  <c r="K403" i="11"/>
  <c r="K243" i="11"/>
  <c r="K304" i="11"/>
  <c r="K156" i="11"/>
  <c r="K318" i="11"/>
  <c r="K36" i="11"/>
  <c r="K56" i="11"/>
  <c r="K76" i="11"/>
  <c r="K233" i="11"/>
  <c r="K263" i="11"/>
  <c r="K268" i="11"/>
  <c r="K289" i="11"/>
  <c r="K332" i="11"/>
  <c r="K337" i="11"/>
  <c r="K352" i="11"/>
  <c r="K356" i="11"/>
  <c r="K351" i="11"/>
  <c r="K374" i="11"/>
  <c r="K34" i="8"/>
  <c r="K278" i="11"/>
  <c r="K285" i="11"/>
  <c r="K140" i="11"/>
  <c r="K413" i="11"/>
  <c r="K412" i="11" s="1"/>
  <c r="K189" i="11"/>
  <c r="K216" i="11"/>
  <c r="K247" i="11"/>
  <c r="K271" i="11"/>
  <c r="K152" i="11"/>
  <c r="K381" i="11"/>
  <c r="K120" i="11"/>
  <c r="K188" i="11"/>
  <c r="K202" i="11"/>
  <c r="K204" i="11"/>
  <c r="K272" i="11"/>
  <c r="K296" i="11"/>
  <c r="K290" i="11"/>
  <c r="K79" i="11"/>
  <c r="K116" i="11"/>
  <c r="K228" i="11"/>
  <c r="K222" i="11"/>
  <c r="K255" i="11"/>
  <c r="K308" i="11"/>
  <c r="K345" i="11"/>
  <c r="K382" i="11"/>
  <c r="K387" i="11"/>
  <c r="K391" i="11"/>
  <c r="K395" i="11"/>
  <c r="K67" i="11"/>
  <c r="K288" i="11"/>
  <c r="K258" i="11"/>
  <c r="K287" i="11"/>
  <c r="K137" i="11"/>
  <c r="K209" i="11"/>
  <c r="K303" i="11"/>
  <c r="K300" i="11"/>
  <c r="K349" i="11"/>
  <c r="K302" i="11"/>
  <c r="K200" i="11"/>
  <c r="K291" i="11"/>
  <c r="K101" i="11"/>
  <c r="K309" i="11"/>
  <c r="K360" i="11"/>
  <c r="K135" i="11"/>
  <c r="J275" i="11"/>
  <c r="I414" i="11"/>
  <c r="K97" i="11"/>
  <c r="K100" i="11"/>
  <c r="K270" i="11"/>
  <c r="K329" i="11"/>
  <c r="K376" i="11"/>
  <c r="K383" i="11"/>
  <c r="K388" i="11"/>
  <c r="K392" i="11"/>
  <c r="K396" i="11"/>
  <c r="K404" i="11"/>
  <c r="J398" i="11"/>
  <c r="I398" i="11"/>
  <c r="K407" i="11"/>
  <c r="K315" i="11"/>
  <c r="K283" i="11"/>
  <c r="K310" i="11"/>
  <c r="I275" i="11"/>
  <c r="K323" i="11"/>
  <c r="K348" i="11"/>
  <c r="K357" i="11"/>
  <c r="K364" i="11"/>
  <c r="K368" i="11"/>
  <c r="K379" i="11"/>
  <c r="K384" i="11"/>
  <c r="K366" i="11"/>
  <c r="K295" i="11"/>
  <c r="K280" i="11"/>
  <c r="K324" i="11"/>
  <c r="K328" i="11"/>
  <c r="K358" i="11"/>
  <c r="K365" i="11"/>
  <c r="K369" i="11"/>
  <c r="K386" i="11"/>
  <c r="K393" i="11"/>
  <c r="K264" i="11"/>
  <c r="K224" i="11"/>
  <c r="K235" i="11"/>
  <c r="K242" i="11"/>
  <c r="K238" i="11"/>
  <c r="K229" i="11"/>
  <c r="K187" i="11"/>
  <c r="K206" i="11"/>
  <c r="K201" i="11"/>
  <c r="K207" i="11"/>
  <c r="K217" i="11"/>
  <c r="K191" i="11"/>
  <c r="K214" i="11"/>
  <c r="K199" i="11"/>
  <c r="K170" i="11"/>
  <c r="K158" i="11"/>
  <c r="K104" i="11"/>
  <c r="K105" i="11"/>
  <c r="K136" i="11"/>
  <c r="K127" i="11"/>
  <c r="K108" i="11"/>
  <c r="K107" i="11"/>
  <c r="K58" i="11"/>
  <c r="K83" i="11"/>
  <c r="K27" i="11"/>
  <c r="K316" i="11"/>
  <c r="J261" i="11"/>
  <c r="I261" i="11"/>
  <c r="I219" i="11"/>
  <c r="J219" i="11"/>
  <c r="K190" i="11"/>
  <c r="K193" i="11"/>
  <c r="K275" i="11" l="1"/>
  <c r="K398" i="11"/>
  <c r="K261" i="11"/>
  <c r="K219" i="11"/>
  <c r="I94" i="8"/>
  <c r="J94" i="8"/>
  <c r="L94" i="8"/>
  <c r="M94" i="8" s="1"/>
  <c r="I92" i="8"/>
  <c r="J92" i="8"/>
  <c r="L92" i="8"/>
  <c r="M92" i="8" s="1"/>
  <c r="I81" i="8"/>
  <c r="J81" i="8"/>
  <c r="L81" i="8"/>
  <c r="M81" i="8" s="1"/>
  <c r="I73" i="8"/>
  <c r="J73" i="8"/>
  <c r="L73" i="8"/>
  <c r="M73" i="8" s="1"/>
  <c r="I69" i="8"/>
  <c r="J69" i="8"/>
  <c r="L69" i="8"/>
  <c r="M69" i="8" s="1"/>
  <c r="I66" i="8"/>
  <c r="J66" i="8"/>
  <c r="L66" i="8"/>
  <c r="M66" i="8" s="1"/>
  <c r="I63" i="8"/>
  <c r="J63" i="8"/>
  <c r="L63" i="8"/>
  <c r="M63" i="8" s="1"/>
  <c r="I58" i="8"/>
  <c r="J58" i="8"/>
  <c r="L58" i="8"/>
  <c r="M58" i="8" s="1"/>
  <c r="I54" i="8"/>
  <c r="J54" i="8"/>
  <c r="L54" i="8"/>
  <c r="M54" i="8" s="1"/>
  <c r="I55" i="8"/>
  <c r="J55" i="8"/>
  <c r="L55" i="8"/>
  <c r="M55" i="8" s="1"/>
  <c r="I51" i="8"/>
  <c r="J51" i="8"/>
  <c r="L51" i="8"/>
  <c r="M51" i="8" s="1"/>
  <c r="I45" i="8"/>
  <c r="J45" i="8"/>
  <c r="L45" i="8"/>
  <c r="M45" i="8" s="1"/>
  <c r="I46" i="8"/>
  <c r="J46" i="8"/>
  <c r="L46" i="8"/>
  <c r="M46" i="8" s="1"/>
  <c r="I40" i="8"/>
  <c r="J40" i="8"/>
  <c r="L40" i="8"/>
  <c r="M40" i="8" s="1"/>
  <c r="I41" i="8"/>
  <c r="J41" i="8"/>
  <c r="L41" i="8"/>
  <c r="M41" i="8" s="1"/>
  <c r="I36" i="8"/>
  <c r="J36" i="8"/>
  <c r="L36" i="8"/>
  <c r="M36" i="8" s="1"/>
  <c r="J30" i="8"/>
  <c r="K30" i="8" s="1"/>
  <c r="L30" i="8"/>
  <c r="M30" i="8" s="1"/>
  <c r="K41" i="8" l="1"/>
  <c r="K92" i="8"/>
  <c r="K81" i="8"/>
  <c r="K73" i="8"/>
  <c r="K54" i="8"/>
  <c r="K94" i="8"/>
  <c r="K55" i="8"/>
  <c r="K46" i="8"/>
  <c r="K36" i="8"/>
  <c r="K69" i="8"/>
  <c r="K66" i="8"/>
  <c r="K63" i="8"/>
  <c r="K58" i="8"/>
  <c r="K51" i="8"/>
  <c r="K45" i="8"/>
  <c r="K40" i="8"/>
  <c r="I19" i="8"/>
  <c r="J19" i="8"/>
  <c r="L19" i="8"/>
  <c r="M19" i="8" s="1"/>
  <c r="I16" i="8"/>
  <c r="J16" i="8"/>
  <c r="L16" i="8"/>
  <c r="M16" i="8" s="1"/>
  <c r="I14" i="8"/>
  <c r="J14" i="8"/>
  <c r="L14" i="8"/>
  <c r="M14" i="8" s="1"/>
  <c r="I12" i="8"/>
  <c r="J12" i="8"/>
  <c r="L12" i="8"/>
  <c r="M12" i="8" s="1"/>
  <c r="I13" i="8"/>
  <c r="I17" i="8"/>
  <c r="I18" i="8"/>
  <c r="I21" i="8"/>
  <c r="I22" i="8"/>
  <c r="I23" i="8"/>
  <c r="I25" i="8"/>
  <c r="I28" i="8"/>
  <c r="I29" i="8"/>
  <c r="I31" i="8"/>
  <c r="I32" i="8"/>
  <c r="I35" i="8"/>
  <c r="I42" i="8"/>
  <c r="I44" i="8"/>
  <c r="I47" i="8"/>
  <c r="I49" i="8"/>
  <c r="I50" i="8"/>
  <c r="I53" i="8"/>
  <c r="I59" i="8"/>
  <c r="I56" i="8" s="1"/>
  <c r="I61" i="8"/>
  <c r="I64" i="8"/>
  <c r="I67" i="8"/>
  <c r="I68" i="8"/>
  <c r="I72" i="8"/>
  <c r="I76" i="8"/>
  <c r="I82" i="8"/>
  <c r="I84" i="8"/>
  <c r="I90" i="8"/>
  <c r="I96" i="8"/>
  <c r="I98" i="8"/>
  <c r="I100" i="8"/>
  <c r="I102" i="8"/>
  <c r="K12" i="8" l="1"/>
  <c r="I77" i="8"/>
  <c r="I87" i="8"/>
  <c r="I86" i="8" s="1"/>
  <c r="I74" i="8"/>
  <c r="I70" i="8"/>
  <c r="I65" i="8"/>
  <c r="I62" i="8"/>
  <c r="I60" i="8"/>
  <c r="I52" i="8"/>
  <c r="I48" i="8"/>
  <c r="I37" i="8"/>
  <c r="I26" i="8"/>
  <c r="I24" i="8"/>
  <c r="K16" i="8"/>
  <c r="K19" i="8"/>
  <c r="K14" i="8"/>
  <c r="I10" i="8"/>
  <c r="L102" i="12"/>
  <c r="M102" i="12" s="1"/>
  <c r="L103" i="12"/>
  <c r="M103" i="12" s="1"/>
  <c r="L104" i="12"/>
  <c r="M104" i="12" s="1"/>
  <c r="L94" i="12"/>
  <c r="M94" i="12" s="1"/>
  <c r="L95" i="12"/>
  <c r="M95" i="12" s="1"/>
  <c r="L96" i="12"/>
  <c r="M96" i="12" s="1"/>
  <c r="L97" i="12"/>
  <c r="M97" i="12" s="1"/>
  <c r="L98" i="12"/>
  <c r="M98" i="12" s="1"/>
  <c r="L83" i="12"/>
  <c r="M83" i="12" s="1"/>
  <c r="L84" i="12"/>
  <c r="M84" i="12" s="1"/>
  <c r="L75" i="12"/>
  <c r="M75" i="12" s="1"/>
  <c r="L67" i="12"/>
  <c r="M67" i="12" s="1"/>
  <c r="L51" i="12"/>
  <c r="M51" i="12" s="1"/>
  <c r="L41" i="12"/>
  <c r="M41" i="12" s="1"/>
  <c r="L42" i="12"/>
  <c r="M42" i="12" s="1"/>
  <c r="L43" i="12"/>
  <c r="M43" i="12" s="1"/>
  <c r="L37" i="12"/>
  <c r="M37" i="12" s="1"/>
  <c r="L21" i="12"/>
  <c r="M21" i="12" s="1"/>
  <c r="L13" i="12"/>
  <c r="M13" i="12" s="1"/>
  <c r="L14" i="12"/>
  <c r="M14" i="12" s="1"/>
  <c r="L12" i="12"/>
  <c r="L184" i="11"/>
  <c r="M184" i="11" s="1"/>
  <c r="L185" i="11"/>
  <c r="M185" i="11" s="1"/>
  <c r="L186" i="11"/>
  <c r="M186" i="11" s="1"/>
  <c r="L172" i="11"/>
  <c r="M172" i="11" s="1"/>
  <c r="L173" i="11"/>
  <c r="M173" i="11" s="1"/>
  <c r="L174" i="11"/>
  <c r="M174" i="11" s="1"/>
  <c r="L175" i="11"/>
  <c r="M175" i="11" s="1"/>
  <c r="L176" i="11"/>
  <c r="M176" i="11" s="1"/>
  <c r="L177" i="11"/>
  <c r="M177" i="11" s="1"/>
  <c r="L178" i="11"/>
  <c r="M178" i="11" s="1"/>
  <c r="L179" i="11"/>
  <c r="M179" i="11" s="1"/>
  <c r="L171" i="11"/>
  <c r="M171" i="11" s="1"/>
  <c r="L160" i="11"/>
  <c r="M160" i="11" s="1"/>
  <c r="L161" i="11"/>
  <c r="M161" i="11" s="1"/>
  <c r="L162" i="11"/>
  <c r="M162" i="11" s="1"/>
  <c r="L163" i="11"/>
  <c r="M163" i="11" s="1"/>
  <c r="L164" i="11"/>
  <c r="M164" i="11" s="1"/>
  <c r="L167" i="11"/>
  <c r="M167" i="11" s="1"/>
  <c r="L168" i="11"/>
  <c r="M168" i="11" s="1"/>
  <c r="L169" i="11"/>
  <c r="M169" i="11" s="1"/>
  <c r="L159" i="11"/>
  <c r="M159" i="11" s="1"/>
  <c r="L154" i="11"/>
  <c r="M154" i="11" s="1"/>
  <c r="L157" i="11"/>
  <c r="M157" i="11" s="1"/>
  <c r="L153" i="11"/>
  <c r="M153" i="11" s="1"/>
  <c r="L142" i="11"/>
  <c r="M142" i="11" s="1"/>
  <c r="L143" i="11"/>
  <c r="M143" i="11" s="1"/>
  <c r="L144" i="11"/>
  <c r="M144" i="11" s="1"/>
  <c r="L145" i="11"/>
  <c r="M145" i="11" s="1"/>
  <c r="L146" i="11"/>
  <c r="M146" i="11" s="1"/>
  <c r="L147" i="11"/>
  <c r="M147" i="11" s="1"/>
  <c r="L141" i="11"/>
  <c r="M141" i="11" s="1"/>
  <c r="L129" i="11"/>
  <c r="M129" i="11" s="1"/>
  <c r="L130" i="11"/>
  <c r="M130" i="11" s="1"/>
  <c r="L131" i="11"/>
  <c r="M131" i="11" s="1"/>
  <c r="L128" i="11"/>
  <c r="M128" i="11" s="1"/>
  <c r="L122" i="11"/>
  <c r="M122" i="11" s="1"/>
  <c r="L126" i="11"/>
  <c r="M126" i="11" s="1"/>
  <c r="L121" i="11"/>
  <c r="M121" i="11" s="1"/>
  <c r="L113" i="11"/>
  <c r="M113" i="11" s="1"/>
  <c r="L114" i="11"/>
  <c r="M114" i="11" s="1"/>
  <c r="L117" i="11"/>
  <c r="M117" i="11" s="1"/>
  <c r="L118" i="11"/>
  <c r="M118" i="11" s="1"/>
  <c r="L119" i="11"/>
  <c r="M119" i="11" s="1"/>
  <c r="L109" i="11"/>
  <c r="M109" i="11" s="1"/>
  <c r="L98" i="11"/>
  <c r="M98" i="11" s="1"/>
  <c r="L96" i="11"/>
  <c r="M96" i="11" s="1"/>
  <c r="L90" i="11"/>
  <c r="M90" i="11" s="1"/>
  <c r="L91" i="11"/>
  <c r="M91" i="11" s="1"/>
  <c r="L92" i="11"/>
  <c r="M92" i="11" s="1"/>
  <c r="L89" i="11"/>
  <c r="M89" i="11" s="1"/>
  <c r="L86" i="11"/>
  <c r="M86" i="11" s="1"/>
  <c r="L87" i="11"/>
  <c r="M87" i="11" s="1"/>
  <c r="L85" i="11"/>
  <c r="M85" i="11" s="1"/>
  <c r="L80" i="11"/>
  <c r="M80" i="11" s="1"/>
  <c r="L71" i="11"/>
  <c r="M71" i="11" s="1"/>
  <c r="L72" i="11"/>
  <c r="M72" i="11" s="1"/>
  <c r="L73" i="11"/>
  <c r="M73" i="11" s="1"/>
  <c r="L77" i="11"/>
  <c r="M77" i="11" s="1"/>
  <c r="L78" i="11"/>
  <c r="M78" i="11" s="1"/>
  <c r="L70" i="11"/>
  <c r="M70" i="11" s="1"/>
  <c r="L61" i="11"/>
  <c r="M61" i="11" s="1"/>
  <c r="L62" i="11"/>
  <c r="M62" i="11" s="1"/>
  <c r="L63" i="11"/>
  <c r="M63" i="11" s="1"/>
  <c r="L64" i="11"/>
  <c r="M64" i="11" s="1"/>
  <c r="L65" i="11"/>
  <c r="M65" i="11" s="1"/>
  <c r="L66" i="11"/>
  <c r="M66" i="11" s="1"/>
  <c r="L60" i="11"/>
  <c r="M60" i="11" s="1"/>
  <c r="L44" i="11"/>
  <c r="M44" i="11" s="1"/>
  <c r="L47" i="11"/>
  <c r="M47" i="11" s="1"/>
  <c r="L48" i="11"/>
  <c r="M48" i="11" s="1"/>
  <c r="L49" i="11"/>
  <c r="M49" i="11" s="1"/>
  <c r="L50" i="11"/>
  <c r="M50" i="11" s="1"/>
  <c r="L53" i="11"/>
  <c r="M53" i="11" s="1"/>
  <c r="L57" i="11"/>
  <c r="M57" i="11" s="1"/>
  <c r="L43" i="11"/>
  <c r="M43" i="11" s="1"/>
  <c r="L31" i="11"/>
  <c r="M31" i="11" s="1"/>
  <c r="L32" i="11"/>
  <c r="M32" i="11" s="1"/>
  <c r="L33" i="11"/>
  <c r="M33" i="11" s="1"/>
  <c r="L34" i="11"/>
  <c r="M34" i="11" s="1"/>
  <c r="L37" i="11"/>
  <c r="M37" i="11" s="1"/>
  <c r="L40" i="11"/>
  <c r="M40" i="11" s="1"/>
  <c r="L22" i="11"/>
  <c r="M22" i="11" s="1"/>
  <c r="L19" i="11"/>
  <c r="M19" i="11" s="1"/>
  <c r="L98" i="8"/>
  <c r="M98" i="8" s="1"/>
  <c r="L100" i="8"/>
  <c r="M100" i="8" s="1"/>
  <c r="L102" i="8"/>
  <c r="M102" i="8" s="1"/>
  <c r="L96" i="8"/>
  <c r="M96" i="8" s="1"/>
  <c r="L90" i="8"/>
  <c r="M90" i="8" s="1"/>
  <c r="L84" i="8"/>
  <c r="M84" i="8" s="1"/>
  <c r="L82" i="8"/>
  <c r="M82" i="8" s="1"/>
  <c r="L79" i="8"/>
  <c r="M79" i="8" s="1"/>
  <c r="L76" i="8"/>
  <c r="M76" i="8" s="1"/>
  <c r="L72" i="8"/>
  <c r="M72" i="8" s="1"/>
  <c r="L68" i="8"/>
  <c r="M68" i="8" s="1"/>
  <c r="L67" i="8"/>
  <c r="M67" i="8" s="1"/>
  <c r="L64" i="8"/>
  <c r="M64" i="8" s="1"/>
  <c r="L61" i="8"/>
  <c r="M61" i="8" s="1"/>
  <c r="L59" i="8"/>
  <c r="M59" i="8" s="1"/>
  <c r="L53" i="8"/>
  <c r="M53" i="8" s="1"/>
  <c r="L49" i="8"/>
  <c r="M49" i="8" s="1"/>
  <c r="L50" i="8"/>
  <c r="M50" i="8" s="1"/>
  <c r="L47" i="8"/>
  <c r="M47" i="8" s="1"/>
  <c r="L44" i="8"/>
  <c r="M44" i="8" s="1"/>
  <c r="L42" i="8"/>
  <c r="M42" i="8" s="1"/>
  <c r="L32" i="8"/>
  <c r="M32" i="8" s="1"/>
  <c r="L35" i="8"/>
  <c r="M35" i="8" s="1"/>
  <c r="L31" i="8"/>
  <c r="M31" i="8" s="1"/>
  <c r="L29" i="8"/>
  <c r="M29" i="8" s="1"/>
  <c r="L28" i="8"/>
  <c r="M28" i="8" s="1"/>
  <c r="L21" i="8"/>
  <c r="M21" i="8" s="1"/>
  <c r="L22" i="8"/>
  <c r="M22" i="8" s="1"/>
  <c r="L23" i="8"/>
  <c r="M23" i="8" s="1"/>
  <c r="L25" i="8"/>
  <c r="M25" i="8" s="1"/>
  <c r="L20" i="8"/>
  <c r="M20" i="8" s="1"/>
  <c r="L18" i="8"/>
  <c r="M18" i="8" s="1"/>
  <c r="L17" i="8"/>
  <c r="M17" i="8" s="1"/>
  <c r="L13" i="8"/>
  <c r="M13" i="8" s="1"/>
  <c r="L22" i="2"/>
  <c r="M22" i="2" s="1"/>
  <c r="L23" i="2"/>
  <c r="M23" i="2" s="1"/>
  <c r="L24" i="2"/>
  <c r="M24" i="2" s="1"/>
  <c r="I9" i="8" l="1"/>
  <c r="I103" i="8" s="1"/>
  <c r="M12" i="12"/>
  <c r="I102" i="12"/>
  <c r="J102" i="12"/>
  <c r="I103" i="12"/>
  <c r="J103" i="12"/>
  <c r="I104" i="12"/>
  <c r="J104" i="12"/>
  <c r="I94" i="12"/>
  <c r="J94" i="12"/>
  <c r="I95" i="12"/>
  <c r="J95" i="12"/>
  <c r="I96" i="12"/>
  <c r="J96" i="12"/>
  <c r="I97" i="12"/>
  <c r="J97" i="12"/>
  <c r="I98" i="12"/>
  <c r="J98" i="12"/>
  <c r="I83" i="12"/>
  <c r="J83" i="12"/>
  <c r="I84" i="12"/>
  <c r="J84" i="12"/>
  <c r="J75" i="12"/>
  <c r="I75" i="12"/>
  <c r="I67" i="12"/>
  <c r="J67" i="12"/>
  <c r="J51" i="12"/>
  <c r="I41" i="12"/>
  <c r="J41" i="12"/>
  <c r="I42" i="12"/>
  <c r="J42" i="12"/>
  <c r="I43" i="12"/>
  <c r="J43" i="12"/>
  <c r="I21" i="12"/>
  <c r="J21" i="12"/>
  <c r="I13" i="12"/>
  <c r="J13" i="12"/>
  <c r="I14" i="12"/>
  <c r="J14" i="12"/>
  <c r="J12" i="12"/>
  <c r="J10" i="12" s="1"/>
  <c r="I12" i="12"/>
  <c r="I184" i="11"/>
  <c r="J184" i="11"/>
  <c r="I185" i="11"/>
  <c r="J185" i="11"/>
  <c r="I186" i="11"/>
  <c r="J186" i="11"/>
  <c r="I172" i="11"/>
  <c r="J172" i="11"/>
  <c r="I173" i="11"/>
  <c r="J173" i="11"/>
  <c r="I174" i="11"/>
  <c r="J174" i="11"/>
  <c r="I175" i="11"/>
  <c r="J175" i="11"/>
  <c r="I176" i="11"/>
  <c r="J176" i="11"/>
  <c r="I177" i="11"/>
  <c r="J177" i="11"/>
  <c r="I178" i="11"/>
  <c r="J178" i="11"/>
  <c r="I179" i="11"/>
  <c r="J179" i="11"/>
  <c r="J171" i="11"/>
  <c r="I171" i="11"/>
  <c r="I160" i="11"/>
  <c r="J160" i="11"/>
  <c r="I161" i="11"/>
  <c r="J161" i="11"/>
  <c r="I162" i="11"/>
  <c r="J162" i="11"/>
  <c r="I163" i="11"/>
  <c r="J163" i="11"/>
  <c r="J164" i="11"/>
  <c r="K164" i="11" s="1"/>
  <c r="I167" i="11"/>
  <c r="J167" i="11"/>
  <c r="I168" i="11"/>
  <c r="J168" i="11"/>
  <c r="I169" i="11"/>
  <c r="J169" i="11"/>
  <c r="J159" i="11"/>
  <c r="I159" i="11"/>
  <c r="J154" i="11"/>
  <c r="I157" i="11"/>
  <c r="J157" i="11"/>
  <c r="J153" i="11"/>
  <c r="I153" i="11"/>
  <c r="I142" i="11"/>
  <c r="J142" i="11"/>
  <c r="I143" i="11"/>
  <c r="J143" i="11"/>
  <c r="I144" i="11"/>
  <c r="J144" i="11"/>
  <c r="I145" i="11"/>
  <c r="J145" i="11"/>
  <c r="I146" i="11"/>
  <c r="J146" i="11"/>
  <c r="I147" i="11"/>
  <c r="J147" i="11"/>
  <c r="J141" i="11"/>
  <c r="I141" i="11"/>
  <c r="I129" i="11"/>
  <c r="J129" i="11"/>
  <c r="I130" i="11"/>
  <c r="J130" i="11"/>
  <c r="J131" i="11"/>
  <c r="K131" i="11" s="1"/>
  <c r="J128" i="11"/>
  <c r="I128" i="11"/>
  <c r="I122" i="11"/>
  <c r="J122" i="11"/>
  <c r="I126" i="11"/>
  <c r="J126" i="11"/>
  <c r="J121" i="11"/>
  <c r="I121" i="11"/>
  <c r="I113" i="11"/>
  <c r="J113" i="11"/>
  <c r="J114" i="11"/>
  <c r="I117" i="11"/>
  <c r="J117" i="11"/>
  <c r="I118" i="11"/>
  <c r="J118" i="11"/>
  <c r="I119" i="11"/>
  <c r="J119" i="11"/>
  <c r="I109" i="11"/>
  <c r="J109" i="11"/>
  <c r="J98" i="11"/>
  <c r="I96" i="11"/>
  <c r="J96" i="11"/>
  <c r="I90" i="11"/>
  <c r="J90" i="11"/>
  <c r="I91" i="11"/>
  <c r="J91" i="11"/>
  <c r="J92" i="11"/>
  <c r="J89" i="11"/>
  <c r="I89" i="11"/>
  <c r="I86" i="11"/>
  <c r="J86" i="11"/>
  <c r="I87" i="11"/>
  <c r="J87" i="11"/>
  <c r="J85" i="11"/>
  <c r="I85" i="11"/>
  <c r="J80" i="11"/>
  <c r="I71" i="11"/>
  <c r="J71" i="11"/>
  <c r="I72" i="11"/>
  <c r="J72" i="11"/>
  <c r="I73" i="11"/>
  <c r="J73" i="11"/>
  <c r="I77" i="11"/>
  <c r="J77" i="11"/>
  <c r="I78" i="11"/>
  <c r="J78" i="11"/>
  <c r="J70" i="11"/>
  <c r="I70" i="11"/>
  <c r="I61" i="11"/>
  <c r="J61" i="11"/>
  <c r="I62" i="11"/>
  <c r="J62" i="11"/>
  <c r="I63" i="11"/>
  <c r="J63" i="11"/>
  <c r="I64" i="11"/>
  <c r="J64" i="11"/>
  <c r="I65" i="11"/>
  <c r="J65" i="11"/>
  <c r="I66" i="11"/>
  <c r="J66" i="11"/>
  <c r="J60" i="11"/>
  <c r="I60" i="11"/>
  <c r="J44" i="11"/>
  <c r="I47" i="11"/>
  <c r="J47" i="11"/>
  <c r="I48" i="11"/>
  <c r="J48" i="11"/>
  <c r="I49" i="11"/>
  <c r="J49" i="11"/>
  <c r="I50" i="11"/>
  <c r="J50" i="11"/>
  <c r="I53" i="11"/>
  <c r="J53" i="11"/>
  <c r="I57" i="11"/>
  <c r="J57" i="11"/>
  <c r="J43" i="11"/>
  <c r="I43" i="11"/>
  <c r="I31" i="11"/>
  <c r="J31" i="11"/>
  <c r="I32" i="11"/>
  <c r="J32" i="11"/>
  <c r="I33" i="11"/>
  <c r="J33" i="11"/>
  <c r="I34" i="11"/>
  <c r="J34" i="11"/>
  <c r="I37" i="11"/>
  <c r="J37" i="11"/>
  <c r="I40" i="11"/>
  <c r="J40" i="11"/>
  <c r="I22" i="11"/>
  <c r="J22" i="11"/>
  <c r="J19" i="11"/>
  <c r="I19" i="11"/>
  <c r="J14" i="11"/>
  <c r="I22" i="2"/>
  <c r="J22" i="2"/>
  <c r="I23" i="2"/>
  <c r="J23" i="2"/>
  <c r="I24" i="2"/>
  <c r="J24" i="2"/>
  <c r="K121" i="11" l="1"/>
  <c r="K144" i="11"/>
  <c r="I73" i="12"/>
  <c r="J15" i="12"/>
  <c r="I15" i="12"/>
  <c r="I54" i="11"/>
  <c r="J20" i="2"/>
  <c r="J15" i="2" s="1"/>
  <c r="J25" i="2" s="1"/>
  <c r="J73" i="12"/>
  <c r="I20" i="2"/>
  <c r="I15" i="2" s="1"/>
  <c r="I25" i="2" s="1"/>
  <c r="I100" i="12"/>
  <c r="J100" i="12"/>
  <c r="I10" i="12"/>
  <c r="J181" i="11"/>
  <c r="I181" i="11"/>
  <c r="I149" i="11"/>
  <c r="K176" i="11"/>
  <c r="J149" i="11"/>
  <c r="J93" i="11"/>
  <c r="K109" i="11"/>
  <c r="I93" i="11"/>
  <c r="K87" i="11"/>
  <c r="J54" i="11"/>
  <c r="I38" i="11"/>
  <c r="J38" i="11"/>
  <c r="J10" i="11"/>
  <c r="I10" i="11"/>
  <c r="K96" i="12"/>
  <c r="K168" i="11"/>
  <c r="K160" i="11"/>
  <c r="K40" i="11"/>
  <c r="K32" i="11"/>
  <c r="K48" i="11"/>
  <c r="K44" i="11"/>
  <c r="K73" i="11"/>
  <c r="K47" i="11"/>
  <c r="K153" i="11"/>
  <c r="K171" i="11"/>
  <c r="K98" i="11"/>
  <c r="K14" i="12"/>
  <c r="K60" i="11"/>
  <c r="K72" i="11"/>
  <c r="K89" i="11"/>
  <c r="K119" i="11"/>
  <c r="K84" i="12"/>
  <c r="K97" i="12"/>
  <c r="K104" i="12"/>
  <c r="K37" i="12"/>
  <c r="K167" i="11"/>
  <c r="K169" i="11"/>
  <c r="K154" i="11"/>
  <c r="K157" i="11"/>
  <c r="K147" i="11"/>
  <c r="K143" i="11"/>
  <c r="K130" i="11"/>
  <c r="K85" i="11"/>
  <c r="K62" i="11"/>
  <c r="K53" i="11"/>
  <c r="K24" i="2"/>
  <c r="K22" i="11"/>
  <c r="K77" i="11"/>
  <c r="K161" i="11"/>
  <c r="K50" i="11"/>
  <c r="K57" i="11"/>
  <c r="K92" i="11"/>
  <c r="K142" i="11"/>
  <c r="K49" i="11"/>
  <c r="K117" i="11"/>
  <c r="K12" i="12"/>
  <c r="K42" i="12"/>
  <c r="K83" i="12"/>
  <c r="K95" i="12"/>
  <c r="K67" i="12"/>
  <c r="K98" i="12"/>
  <c r="K102" i="12"/>
  <c r="K43" i="11"/>
  <c r="K128" i="11"/>
  <c r="K159" i="11"/>
  <c r="K65" i="11"/>
  <c r="K61" i="11"/>
  <c r="K113" i="11"/>
  <c r="K19" i="11"/>
  <c r="K33" i="11"/>
  <c r="K172" i="11"/>
  <c r="K185" i="11"/>
  <c r="K64" i="11"/>
  <c r="K96" i="11"/>
  <c r="K118" i="11"/>
  <c r="K126" i="11"/>
  <c r="K14" i="11"/>
  <c r="K80" i="11"/>
  <c r="K141" i="11"/>
  <c r="K174" i="11"/>
  <c r="K23" i="2"/>
  <c r="K22" i="2"/>
  <c r="K103" i="12"/>
  <c r="K94" i="12"/>
  <c r="K75" i="12"/>
  <c r="K51" i="12"/>
  <c r="K41" i="12"/>
  <c r="K43" i="12"/>
  <c r="K21" i="12"/>
  <c r="K13" i="12"/>
  <c r="K184" i="11"/>
  <c r="K186" i="11"/>
  <c r="K177" i="11"/>
  <c r="K173" i="11"/>
  <c r="K179" i="11"/>
  <c r="K175" i="11"/>
  <c r="K178" i="11"/>
  <c r="K163" i="11"/>
  <c r="K162" i="11"/>
  <c r="K146" i="11"/>
  <c r="K145" i="11"/>
  <c r="K129" i="11"/>
  <c r="K122" i="11"/>
  <c r="K114" i="11"/>
  <c r="K91" i="11"/>
  <c r="K90" i="11"/>
  <c r="K86" i="11"/>
  <c r="K78" i="11"/>
  <c r="K71" i="11"/>
  <c r="K70" i="11"/>
  <c r="K66" i="11"/>
  <c r="K63" i="11"/>
  <c r="K46" i="11"/>
  <c r="K34" i="11"/>
  <c r="K31" i="11"/>
  <c r="K37" i="11"/>
  <c r="K100" i="12" l="1"/>
  <c r="K20" i="2"/>
  <c r="K15" i="2" s="1"/>
  <c r="Q13" i="17" s="1"/>
  <c r="S13" i="17" s="1"/>
  <c r="K15" i="12"/>
  <c r="I9" i="12"/>
  <c r="I105" i="12" s="1"/>
  <c r="J9" i="12"/>
  <c r="J105" i="12" s="1"/>
  <c r="K10" i="12"/>
  <c r="K181" i="11"/>
  <c r="K73" i="12"/>
  <c r="K10" i="11"/>
  <c r="I9" i="11"/>
  <c r="I416" i="11" s="1"/>
  <c r="J9" i="11"/>
  <c r="J416" i="11" s="1"/>
  <c r="K149" i="11"/>
  <c r="K93" i="11"/>
  <c r="K54" i="11"/>
  <c r="K38" i="11"/>
  <c r="K25" i="2" l="1"/>
  <c r="K9" i="12"/>
  <c r="K105" i="12" s="1"/>
  <c r="Q11" i="17" s="1"/>
  <c r="K9" i="11"/>
  <c r="K416" i="11" s="1"/>
  <c r="U13" i="17"/>
  <c r="S12" i="17"/>
  <c r="U12" i="17" s="1"/>
  <c r="Q10" i="17" l="1"/>
  <c r="S10" i="17" s="1"/>
  <c r="U10" i="17" s="1"/>
  <c r="J102" i="8"/>
  <c r="K102" i="8" s="1"/>
  <c r="J100" i="8"/>
  <c r="K100" i="8" s="1"/>
  <c r="J98" i="8"/>
  <c r="K98" i="8" s="1"/>
  <c r="J96" i="8"/>
  <c r="K96" i="8" s="1"/>
  <c r="J90" i="8"/>
  <c r="J84" i="8"/>
  <c r="K84" i="8" s="1"/>
  <c r="J82" i="8"/>
  <c r="K82" i="8" s="1"/>
  <c r="J79" i="8"/>
  <c r="J76" i="8"/>
  <c r="J72" i="8"/>
  <c r="J68" i="8"/>
  <c r="K68" i="8" s="1"/>
  <c r="J67" i="8"/>
  <c r="J64" i="8"/>
  <c r="J61" i="8"/>
  <c r="J59" i="8"/>
  <c r="J53" i="8"/>
  <c r="J50" i="8"/>
  <c r="K50" i="8" s="1"/>
  <c r="J49" i="8"/>
  <c r="J47" i="8"/>
  <c r="K47" i="8" s="1"/>
  <c r="J44" i="8"/>
  <c r="K44" i="8" s="1"/>
  <c r="J42" i="8"/>
  <c r="J35" i="8"/>
  <c r="K35" i="8" s="1"/>
  <c r="J32" i="8"/>
  <c r="K32" i="8" s="1"/>
  <c r="J31" i="8"/>
  <c r="K31" i="8" s="1"/>
  <c r="J29" i="8"/>
  <c r="K29" i="8" s="1"/>
  <c r="J28" i="8"/>
  <c r="J25" i="8"/>
  <c r="J23" i="8"/>
  <c r="K23" i="8" s="1"/>
  <c r="J22" i="8"/>
  <c r="K22" i="8" s="1"/>
  <c r="J21" i="8"/>
  <c r="K21" i="8" s="1"/>
  <c r="J20" i="8"/>
  <c r="K20" i="8" s="1"/>
  <c r="J18" i="8"/>
  <c r="K18" i="8" s="1"/>
  <c r="J17" i="8"/>
  <c r="K17" i="8" s="1"/>
  <c r="J13" i="8"/>
  <c r="J87" i="8" l="1"/>
  <c r="J86" i="8" s="1"/>
  <c r="K90" i="8"/>
  <c r="K87" i="8" s="1"/>
  <c r="K86" i="8" s="1"/>
  <c r="Q9" i="17" s="1"/>
  <c r="J77" i="8"/>
  <c r="K79" i="8"/>
  <c r="K77" i="8" s="1"/>
  <c r="J74" i="8"/>
  <c r="K76" i="8"/>
  <c r="K74" i="8" s="1"/>
  <c r="J70" i="8"/>
  <c r="K72" i="8"/>
  <c r="K70" i="8" s="1"/>
  <c r="J65" i="8"/>
  <c r="K67" i="8"/>
  <c r="K65" i="8" s="1"/>
  <c r="J62" i="8"/>
  <c r="K64" i="8"/>
  <c r="K62" i="8" s="1"/>
  <c r="J60" i="8"/>
  <c r="K61" i="8"/>
  <c r="K60" i="8" s="1"/>
  <c r="J56" i="8"/>
  <c r="K59" i="8"/>
  <c r="K56" i="8" s="1"/>
  <c r="J52" i="8"/>
  <c r="K53" i="8"/>
  <c r="K52" i="8" s="1"/>
  <c r="J48" i="8"/>
  <c r="K49" i="8"/>
  <c r="K48" i="8" s="1"/>
  <c r="J37" i="8"/>
  <c r="K42" i="8"/>
  <c r="K37" i="8" s="1"/>
  <c r="J26" i="8"/>
  <c r="K28" i="8"/>
  <c r="K26" i="8" s="1"/>
  <c r="J24" i="8"/>
  <c r="K25" i="8"/>
  <c r="K24" i="8" s="1"/>
  <c r="K13" i="8"/>
  <c r="K10" i="8" s="1"/>
  <c r="J10" i="8"/>
  <c r="S11" i="17"/>
  <c r="J9" i="8" l="1"/>
  <c r="J103" i="8" s="1"/>
  <c r="S9" i="17"/>
  <c r="U9" i="17" s="1"/>
  <c r="K9" i="8"/>
  <c r="Q8" i="17" s="1"/>
  <c r="U11" i="17"/>
  <c r="K103" i="8" l="1"/>
  <c r="Q14" i="17"/>
  <c r="S8" i="17"/>
  <c r="S14" i="17" s="1"/>
  <c r="U8" i="17" l="1"/>
  <c r="U14" i="17" s="1"/>
</calcChain>
</file>

<file path=xl/sharedStrings.xml><?xml version="1.0" encoding="utf-8"?>
<sst xmlns="http://schemas.openxmlformats.org/spreadsheetml/2006/main" count="1847" uniqueCount="1003">
  <si>
    <t>ÁREA:</t>
  </si>
  <si>
    <t>DATA:</t>
  </si>
  <si>
    <t>REVISÃO:</t>
  </si>
  <si>
    <t>PROJETO:</t>
  </si>
  <si>
    <t>DESCRIÇÃO</t>
  </si>
  <si>
    <t>Nº DOCUMENTO (BUTANTAN):</t>
  </si>
  <si>
    <t>UNIDADE</t>
  </si>
  <si>
    <t>TAMANHO</t>
  </si>
  <si>
    <t>ITEM</t>
  </si>
  <si>
    <t>TOTAL GERAL</t>
  </si>
  <si>
    <t>PLANILHA Nº</t>
  </si>
  <si>
    <t>1.1</t>
  </si>
  <si>
    <t>2.1</t>
  </si>
  <si>
    <t>3.1</t>
  </si>
  <si>
    <t>M</t>
  </si>
  <si>
    <t>UNID</t>
  </si>
  <si>
    <t>4.1.1</t>
  </si>
  <si>
    <t>4.1.2</t>
  </si>
  <si>
    <t>3.2</t>
  </si>
  <si>
    <t>5.1</t>
  </si>
  <si>
    <t>5.1.1</t>
  </si>
  <si>
    <t>5.1.2</t>
  </si>
  <si>
    <t>5.1.3</t>
  </si>
  <si>
    <t>5.1.4</t>
  </si>
  <si>
    <t>5.2</t>
  </si>
  <si>
    <t>5.2.1</t>
  </si>
  <si>
    <t>6.1</t>
  </si>
  <si>
    <t>6.1.1</t>
  </si>
  <si>
    <t>6.1.2</t>
  </si>
  <si>
    <t>6.1.3</t>
  </si>
  <si>
    <t>7.1</t>
  </si>
  <si>
    <t>7.1.1</t>
  </si>
  <si>
    <t>7.1.2</t>
  </si>
  <si>
    <t>M2</t>
  </si>
  <si>
    <t>1.1.1</t>
  </si>
  <si>
    <t>1.1.2</t>
  </si>
  <si>
    <t>SISTEMA DE EXTINTORES</t>
  </si>
  <si>
    <t>2.1.1</t>
  </si>
  <si>
    <t>2.1.2</t>
  </si>
  <si>
    <t>2.1.3</t>
  </si>
  <si>
    <t>3.1.1</t>
  </si>
  <si>
    <t>3.2.1</t>
  </si>
  <si>
    <t>SINALIZAÇÃO DE EMERGÊNCIA</t>
  </si>
  <si>
    <t>Placa de sinalização em PVC fotoluminescente (240x120mm), com indicação de rota de evacuação e saída de emergência</t>
  </si>
  <si>
    <t>SIMPLES FORNECIMENTO</t>
  </si>
  <si>
    <t>1.2</t>
  </si>
  <si>
    <t>1.3</t>
  </si>
  <si>
    <t>1.4</t>
  </si>
  <si>
    <t>1.5</t>
  </si>
  <si>
    <t>1.6</t>
  </si>
  <si>
    <t>1.7</t>
  </si>
  <si>
    <t>1.8</t>
  </si>
  <si>
    <t>1.9</t>
  </si>
  <si>
    <t>2.2</t>
  </si>
  <si>
    <t>2.3</t>
  </si>
  <si>
    <t>2.4</t>
  </si>
  <si>
    <t>2.5</t>
  </si>
  <si>
    <t>2.6</t>
  </si>
  <si>
    <t>3.1.2</t>
  </si>
  <si>
    <t>3.1.3</t>
  </si>
  <si>
    <t>3.1.4</t>
  </si>
  <si>
    <t>5.2.2</t>
  </si>
  <si>
    <t>5.3</t>
  </si>
  <si>
    <t>5.3.1</t>
  </si>
  <si>
    <t>5.3.2</t>
  </si>
  <si>
    <t>5.3.3</t>
  </si>
  <si>
    <t>5.3.4</t>
  </si>
  <si>
    <t>6.2</t>
  </si>
  <si>
    <t>6.3</t>
  </si>
  <si>
    <t>6.4</t>
  </si>
  <si>
    <t>7.1.3</t>
  </si>
  <si>
    <t>7.1.4</t>
  </si>
  <si>
    <t>7.1.5</t>
  </si>
  <si>
    <t>7.2</t>
  </si>
  <si>
    <t>7.2.1</t>
  </si>
  <si>
    <t>7.2.2</t>
  </si>
  <si>
    <t>7.2.3</t>
  </si>
  <si>
    <t>7.2.4</t>
  </si>
  <si>
    <t>7.3</t>
  </si>
  <si>
    <t>7.3.1</t>
  </si>
  <si>
    <t>7.4</t>
  </si>
  <si>
    <t>7.4.1</t>
  </si>
  <si>
    <t>7.4.2</t>
  </si>
  <si>
    <t>7.4.3</t>
  </si>
  <si>
    <t>7.4.4</t>
  </si>
  <si>
    <t>7.5</t>
  </si>
  <si>
    <t>7.5.1</t>
  </si>
  <si>
    <t>8.1</t>
  </si>
  <si>
    <t>4.1</t>
  </si>
  <si>
    <t>4.2</t>
  </si>
  <si>
    <t>4.3</t>
  </si>
  <si>
    <t>4.4</t>
  </si>
  <si>
    <t>4.5</t>
  </si>
  <si>
    <t>4.6</t>
  </si>
  <si>
    <t>M3</t>
  </si>
  <si>
    <t>ALVENARIA</t>
  </si>
  <si>
    <t>CHAPISCO EM ARGAMASSA DE CIMENTO E AREIA NO TRAÇO 1:3 OU ARGAMASSA PRÉ-FABRICADA DENTRO DAS ESPECIFICAÇÕES E PRECEITOS DA NORMA NBR 7200.</t>
  </si>
  <si>
    <t>EMBOÇO COMUM</t>
  </si>
  <si>
    <t>REBOCO COMUM</t>
  </si>
  <si>
    <t>PINTURA</t>
  </si>
  <si>
    <t>8.2</t>
  </si>
  <si>
    <t>8.3</t>
  </si>
  <si>
    <t>9.1</t>
  </si>
  <si>
    <t>9.2</t>
  </si>
  <si>
    <t>9.3</t>
  </si>
  <si>
    <t>10.1</t>
  </si>
  <si>
    <t>10.2</t>
  </si>
  <si>
    <t>PINTURA DE PAREDE (INTERNA)</t>
  </si>
  <si>
    <t>11.1</t>
  </si>
  <si>
    <t>11.2</t>
  </si>
  <si>
    <t>PINTURA DE PAREDE (EXTERNA)</t>
  </si>
  <si>
    <t>12.1</t>
  </si>
  <si>
    <t>13.1</t>
  </si>
  <si>
    <t>14.1</t>
  </si>
  <si>
    <t>14.2</t>
  </si>
  <si>
    <t>14.3</t>
  </si>
  <si>
    <t>PAINEL TERMOISOLANTE - FECHAMENTO EXTERNO FACHADA</t>
  </si>
  <si>
    <t>H</t>
  </si>
  <si>
    <t>IMPERMEABILIZAÇÃO</t>
  </si>
  <si>
    <t>ARQUITETURA</t>
  </si>
  <si>
    <t>VERGALHÃO COM ROSCA, PORCA E ARRUELA DE DIÂMETRO 1/4´ (TIRANTE)</t>
  </si>
  <si>
    <t xml:space="preserve">CHUMBADOR COM PARAFUSO CABEÇA SEXTAVADA Ø1/4'' </t>
  </si>
  <si>
    <t>ELETRODUTO GALVANIZADO A QUENTE CONFORME NBR5598 - 3/4´ COM ACESSÓRIOS</t>
  </si>
  <si>
    <t>ELETRODUTO GALVANIZADO A QUENTE CONFORME NBR5598 - 1´ COM ACESSÓRIOS</t>
  </si>
  <si>
    <t>CONDULETE METÁLICO DE 1´</t>
  </si>
  <si>
    <t>BRAÇADEIRA PARA FIXAÇÃO DE ELETRODUTO, ATÉ 4´</t>
  </si>
  <si>
    <t>2.2.1</t>
  </si>
  <si>
    <t>2.2.2</t>
  </si>
  <si>
    <t>2.2.3</t>
  </si>
  <si>
    <t>2.3.1</t>
  </si>
  <si>
    <t>2.3.2</t>
  </si>
  <si>
    <t>2.4.1</t>
  </si>
  <si>
    <t>2.4.2</t>
  </si>
  <si>
    <t>PARAFUSOS, SUPORTAÇÕES E ACESSÓRIOS</t>
  </si>
  <si>
    <t>2.4.3</t>
  </si>
  <si>
    <t>2.5.1</t>
  </si>
  <si>
    <t>2.5.2</t>
  </si>
  <si>
    <t>2.6.1</t>
  </si>
  <si>
    <t>2.6.2</t>
  </si>
  <si>
    <t>2.6.3</t>
  </si>
  <si>
    <t>CJ</t>
  </si>
  <si>
    <t>3.1.5</t>
  </si>
  <si>
    <t>3.2.2</t>
  </si>
  <si>
    <t>3.2.3</t>
  </si>
  <si>
    <t>3.2.4</t>
  </si>
  <si>
    <t>3.3</t>
  </si>
  <si>
    <t>3.3.1</t>
  </si>
  <si>
    <t>3.3.2</t>
  </si>
  <si>
    <t>3.3.3</t>
  </si>
  <si>
    <t>3.3.4</t>
  </si>
  <si>
    <t>3.3.5</t>
  </si>
  <si>
    <t>3.4</t>
  </si>
  <si>
    <t>3.4.1</t>
  </si>
  <si>
    <t>3.4.2</t>
  </si>
  <si>
    <t>3.4.3</t>
  </si>
  <si>
    <t>3.4.4</t>
  </si>
  <si>
    <t>3.4.5</t>
  </si>
  <si>
    <t>3.4.6</t>
  </si>
  <si>
    <t>3.5</t>
  </si>
  <si>
    <t>3.6</t>
  </si>
  <si>
    <t>4.1.3</t>
  </si>
  <si>
    <t>4.1.4</t>
  </si>
  <si>
    <t>4.2.1</t>
  </si>
  <si>
    <t>4.2.2</t>
  </si>
  <si>
    <t>4.2.3</t>
  </si>
  <si>
    <t>4.2.4</t>
  </si>
  <si>
    <t>4.2.5</t>
  </si>
  <si>
    <t>4.2.6</t>
  </si>
  <si>
    <t>4.2.7</t>
  </si>
  <si>
    <t>4.2.8</t>
  </si>
  <si>
    <t>4.2.9</t>
  </si>
  <si>
    <t>LIMPEZA FINAL DA OBRA</t>
  </si>
  <si>
    <t>TAXA DE DESTINAÇÃO DE RESÍDUO SÓLIDO EM ATERRO, TIPO SOLO/TERRA</t>
  </si>
  <si>
    <t>LASTRO COM MATERIAL GRANULAR (AREIA MÉDIA), APLICADO EM PISOS OU LAJES SOBRE SOLO, ESPESSURA DE *10 CM* - LASTRO DE AREIA</t>
  </si>
  <si>
    <t>ESCAVAÇÃO MANUAL DE VALA - ESCAVAÇÃO MANUAL EM SOLO DE 1ª E 2ª CATEGORIA EM CAMPO ABERTO</t>
  </si>
  <si>
    <t>M3xKM</t>
  </si>
  <si>
    <t>CARGA MANUAL DE SOLO</t>
  </si>
  <si>
    <t>REDE DE ESGOTO SANITÁRIO</t>
  </si>
  <si>
    <t>6.4.7</t>
  </si>
  <si>
    <t>6.4.6</t>
  </si>
  <si>
    <t>6.4.5</t>
  </si>
  <si>
    <t>6.4.4</t>
  </si>
  <si>
    <t>6.4.3</t>
  </si>
  <si>
    <t>6.4.2</t>
  </si>
  <si>
    <t>6.4.1</t>
  </si>
  <si>
    <t>TAMPÃO EM FERRO FUNDIDO, DIÂMETRO DE 600mm, CLASSE D400 (RUPTURA&gt;400Kn)</t>
  </si>
  <si>
    <t>CAIXA DE LIGAÇÃO OU INSPEÇÃO - TAMPA DE CONCRETO</t>
  </si>
  <si>
    <t>CAIXA DE LIGAÇÃO OU INSPEÇÃO - ALVENARIA DE 1 TIJOLO, REVESTIDA</t>
  </si>
  <si>
    <t>CAIXA DE LIGAÇÃO OU INSPEÇÃO - LASTRO DE CONCRETO (FUNDO)</t>
  </si>
  <si>
    <t>CAIXA DE LIGAÇÃO OU INSPEÇÃO - ESCAVAÇÃO E APILOAMENTO</t>
  </si>
  <si>
    <t>6.3.7</t>
  </si>
  <si>
    <t>6.3.6</t>
  </si>
  <si>
    <t>6.3.5</t>
  </si>
  <si>
    <t>6.3.4</t>
  </si>
  <si>
    <t>6.3.3</t>
  </si>
  <si>
    <t>6.3.2</t>
  </si>
  <si>
    <t>6.3.1</t>
  </si>
  <si>
    <t>REDE DE EFLUENTES INDUSTRIAIS</t>
  </si>
  <si>
    <t>6.2.1</t>
  </si>
  <si>
    <t>6.1.8</t>
  </si>
  <si>
    <t>6.1.7</t>
  </si>
  <si>
    <t>6.1.6</t>
  </si>
  <si>
    <t>6.1.5</t>
  </si>
  <si>
    <t>6.1.4</t>
  </si>
  <si>
    <t>INSTALAÇÕES HIDRÁULICAS E INFRAESTRUTURA</t>
  </si>
  <si>
    <t>PROTEÇÃO MECÂNICA COM ARGAMASSA DE CIMENTO E AREIA - TRAÇO 1:7, ESPESSURA MÉDIA 30MM</t>
  </si>
  <si>
    <t>IMPERMEABILIZAÇÃO EM MANTA ASFÁLTICA COM ARMADURA, TIPO III-B, ESPESSURA DE 3 MM</t>
  </si>
  <si>
    <t>IMPERMEABLIZAÇÕES</t>
  </si>
  <si>
    <t>KG</t>
  </si>
  <si>
    <t xml:space="preserve">PINTURA EPÓXI BICOMPONENTE EM ESTRUTURAS METÁLICAS </t>
  </si>
  <si>
    <t>4.4.3</t>
  </si>
  <si>
    <t>GALVANIZAÇÃO EM ESTRUTURA METÁLICA</t>
  </si>
  <si>
    <t>4.4.2</t>
  </si>
  <si>
    <t>FORNECIMENTO E MONTAGEM DE ESTRUTURA METÁLICA VERTICAL - NÃO PATINÁVEL</t>
  </si>
  <si>
    <t>4.4.1</t>
  </si>
  <si>
    <t>4.3.3</t>
  </si>
  <si>
    <t>4.3.2</t>
  </si>
  <si>
    <t>4.3.1</t>
  </si>
  <si>
    <t>PROTEÇÃO PASSIVA CONTRA INCÊNDIO COM TINTA INTUMESCENTE, COM TEMPO REQUERIDO DE RESISTÊNCIA AO FOGO TRRF = 120 MIN - APLICAÇÃO EM ESTRUTURA METÁLICA</t>
  </si>
  <si>
    <t>ARMAÇÃO DE PILAR OU VIGA DE ESTRUTURA CONVENCIONAL DE CONCRETO ARMADO UTILIZANDO AÇO CA-50 DE 10,0 MM - MONTAGEM - ARMADURA EM BARRA DE AÇO CA-50 (A OU B) FYK = 500 MPA</t>
  </si>
  <si>
    <t>CONCRETO USINADO, FCK = 30 MPA - PARA BOMBEAMENTO</t>
  </si>
  <si>
    <t>MANTA GEOTÊXTIL (PARA CURA ÚMIDA)</t>
  </si>
  <si>
    <t>ACABAMENTO DE PISO DE CONCRETO TIPO BAMBOLÊ</t>
  </si>
  <si>
    <t>3.2.9</t>
  </si>
  <si>
    <t>PERÍODO 4 H</t>
  </si>
  <si>
    <t>CONTROLE TECNOLÓGICO DE CONCRETO MOLDAGEM DE CORPO DE PROVA</t>
  </si>
  <si>
    <t>3.2.8</t>
  </si>
  <si>
    <t>VIAGEM</t>
  </si>
  <si>
    <t>CONTROLE TECNOLÓGICO DE CONCRETO - MOBILIZAÇÃO PARA MOLDAGEM E/OU COLETA DOS CORPOS DE PROVA DE CONCRETO</t>
  </si>
  <si>
    <t>3.2.7</t>
  </si>
  <si>
    <t>CONCRETO - ENSAIOS DE RUPTURA A COMPRESSÃO (CORPOS DE PROVA)</t>
  </si>
  <si>
    <t>3.2.6</t>
  </si>
  <si>
    <t>ARMAÇÃO DE LAJE DE ESTRUTURA CONVENCIONAL DE CONCRETO ARMADO UTILIZANDO AÇO CA-60 DE 5,0 MM - MONTAGEM - ARMADURA EM BARRA DE AÇO CA-60 (A OU B) FYK = 600 MPA</t>
  </si>
  <si>
    <t>3.2.5</t>
  </si>
  <si>
    <t>FORNECIMENTO E MONTAGEM DE FORMA PARA LAJE TIPO STEEL-DECK MF-75,ESP. 1,25mm, INCLUSIVE MATERIAIS PARA FIXAÇÃO (STUD BOLTS)</t>
  </si>
  <si>
    <t>3.1.9</t>
  </si>
  <si>
    <t>3.1.8</t>
  </si>
  <si>
    <t>3.1.7</t>
  </si>
  <si>
    <t>3.1.6</t>
  </si>
  <si>
    <t>LANÇAMENTO COM USO DE BOMBA, ADENSAMENTO E ACABAMENTO DE CONCRETO EM ESTRUTURAS - LANÇAMENTO E ADENSAMENTO DE CONCRETO OU MASSA POR BOMBEAMENTO</t>
  </si>
  <si>
    <t>APILOAMENTO DO FUNDO DE VALAS, PARA SIMPLES REGULARIZAÇÃO</t>
  </si>
  <si>
    <t>TX</t>
  </si>
  <si>
    <t>TAXA DE MOBILIZAÇÃO E DESMOBILIZAÇÃO DE EQUIPAMENTOS PARA EXECUÇÃO DE ESTACA TIPO RAIZ EM SOLO</t>
  </si>
  <si>
    <t>1.6.1</t>
  </si>
  <si>
    <t>1.5.1</t>
  </si>
  <si>
    <t>T</t>
  </si>
  <si>
    <t>TAXA DE DESTINAÇÃO DE RESÍDUO SÓLIDO EM ATERRO, TIPO INERTE</t>
  </si>
  <si>
    <t>1.4.1</t>
  </si>
  <si>
    <t>DEMOLIÇÃO</t>
  </si>
  <si>
    <t>PROJETO EXECUTIVO DE ESTRUTURA EM FORMATO A1</t>
  </si>
  <si>
    <t>1.3.2</t>
  </si>
  <si>
    <t>1.3.1</t>
  </si>
  <si>
    <t>SERVIÇOS DE ENGENHARIA</t>
  </si>
  <si>
    <t>UNIDxMÊS</t>
  </si>
  <si>
    <t>EQUIPE DE ADMINISTRAÇÃO LOCAL</t>
  </si>
  <si>
    <t>1.2.1</t>
  </si>
  <si>
    <t>ADMINISTRAÇÃO LOCAL</t>
  </si>
  <si>
    <t>MÊS</t>
  </si>
  <si>
    <t>CANTEIRO DE OBRA - MOBILIZAÇÃO, DESMOBILIZAÇÃO E ADMINISTRAÇÃO OBRA DE GRANDE PORTE</t>
  </si>
  <si>
    <t>INSTALAÇÕES DE CANTEIRO DE OBRA</t>
  </si>
  <si>
    <t>MOBILIZAÇÃO E SERVIÇOS PRELIMINARES</t>
  </si>
  <si>
    <t>5.3.11</t>
  </si>
  <si>
    <t>5.3.10</t>
  </si>
  <si>
    <t>5.3.9</t>
  </si>
  <si>
    <t>5.3.8</t>
  </si>
  <si>
    <t>5.3.7</t>
  </si>
  <si>
    <t>5.3.6</t>
  </si>
  <si>
    <t>5.3.5</t>
  </si>
  <si>
    <t>EQUIPAMENTOS ELÉTRICOS</t>
  </si>
  <si>
    <t>TERMINAL DE PRESSÃO/COMPRESSÃO PARA CABO DE 70 MM²</t>
  </si>
  <si>
    <t>CABO DE COBRE NU, TÊMPERA MOLE, CLASSE 2, DE 70 MM²</t>
  </si>
  <si>
    <t>ATERRAMENTO</t>
  </si>
  <si>
    <t>KIT BARRA DE EQUIPOTENCIALIZAÇÃO COMPLETA COM ISOLADORES. - REF.: FGB-22F</t>
  </si>
  <si>
    <t>TERMINAL DE PRESSÃO/COMPRESSÃO PARA CABO DE 16 MM²</t>
  </si>
  <si>
    <t>CONECTOR SPLIT-BOLT PARA CABO DE 35 MM², LATÃO, SIMPLES</t>
  </si>
  <si>
    <t>CABO DE COBRE NU, TÊMPERA MOLE, CLASSE 2, DE 35 MM²</t>
  </si>
  <si>
    <t>EQUIPOTÊNCIALIZAÇÃO</t>
  </si>
  <si>
    <t>SISTEMA DE PROTEÇÃO CONTRA DESCARGA ATMOSFÉRICA</t>
  </si>
  <si>
    <t>TERMINAL DE PRESSÃO/COMPRESSÃO PARA CABO DE 95 MM²</t>
  </si>
  <si>
    <t>TERMINAL DE PRESSÃO/COMPRESSÃO PARA CABO DE 35 MM²</t>
  </si>
  <si>
    <t>TERMINAL DE PRESSÃO/COMPRESSÃO PARA CABO DE 6 ATÉ 10 MM²</t>
  </si>
  <si>
    <t>CABO DE COBRE FLEXÍVEL DE 2 x 2,5 MM², ISOLAMENTO 0,6/1kV - ISOLAÇÃO HEPR 90°C</t>
  </si>
  <si>
    <t>CABO DE COBRE FLEXÍVEL DE 95 MM², ISOLAMENTO 0,6/1KV - ISOLAÇÃO HEPR 90°C - BAIXA EMISSÃO DE FUMAÇA E GASES - COR VERDE</t>
  </si>
  <si>
    <t>CABO DE COBRE FLEXÍVEL DE 16 MM², ISOLAMENTO 0,6/1KV - ISOLAÇÃO HEPR 90°C - BAIXA EMISSÃO DE FUMAÇA E GASES - COR VERDE</t>
  </si>
  <si>
    <t>CABO DE COBRE FLEXÍVEL DE 6 MM², ISOLAMENTO 0,6/1KV - ISOLAÇÃO HEPR 90°C - BAIXA EMISSÃO DE FUMAÇA E GASES - COR VERDE</t>
  </si>
  <si>
    <t>CABO DE COBRE FLEXÍVEL DE 70 MM², ISOLAMENTO 0,6/1KV - ISOLAÇÃO HEPR 90°C - BAIXA EMISSÃO DE FUMAÇA E GASES - COR AZUL</t>
  </si>
  <si>
    <t>CABO DE COBRE FLEXÍVEL DE 6 MM², ISOLAMENTO 0,6/1KV - ISOLAÇÃO HEPR 90°C - BAIXA EMISSÃO DE FUMAÇA E GASES - COR AZUL</t>
  </si>
  <si>
    <t>CABO DE COBRE FLEXÍVEL DE 16 MM², ISOLAMENTO 0,6/1KV - ISOLAÇÃO HEPR 90°C - BAIXA EMISSÃO DE FUMAÇA E GASES - COR PRETA</t>
  </si>
  <si>
    <t>CABO DE COBRE FLEXÍVEL DE 6 MM², ISOLAMENTO 0,6/1KV - ISOLAÇÃO HEPR 90°C - BAIXA EMISSÃO DE FUMAÇA E GASES - COR PRETA</t>
  </si>
  <si>
    <t>CABO DE COBRE FLEXÍVEL DE 2,5 MM², ISOLAMENTO 750 V - ISOLAÇÃO LSHF/A 70°C - BAIXA EMISSÃO DE FUMAÇA E GASES - COR PRETA</t>
  </si>
  <si>
    <t>3.4.11</t>
  </si>
  <si>
    <t>3.4.10</t>
  </si>
  <si>
    <t>3.4.9</t>
  </si>
  <si>
    <t>3.4.8</t>
  </si>
  <si>
    <t>3.4.7</t>
  </si>
  <si>
    <t>CONDULETE METÁLICO DE 4´</t>
  </si>
  <si>
    <t>3.3.6</t>
  </si>
  <si>
    <t>ELETRODUTO GALVANIZADO A QUENTE CONFORME NBR5598 - 4´ COM ACESSÓRIOS</t>
  </si>
  <si>
    <t>SUPORTE PARA ELETROCALHA, GALVANIZADO A FOGO, 300X100 MM</t>
  </si>
  <si>
    <t>3.2.10</t>
  </si>
  <si>
    <t>TAMPA DE ENCAIXE PARA ELETROCALHA, GALVANIZADA A FOGO, L= 300 MM</t>
  </si>
  <si>
    <t>ELETROCALHA PERFURADA GALVANIZADA A FOGO, 300X100 MM, COM ACESSÓRIOS</t>
  </si>
  <si>
    <t>ELETROCALHA E ACESSÓRIOS</t>
  </si>
  <si>
    <t>LUMINÁRIAS E ACESSÓRIOS</t>
  </si>
  <si>
    <t>CABO DE COBRE FLEXÍVEL DE 2,5 MM², ISOLAMENTO 750 V - ISOLAÇÃO LSHF/A 70°C - BAIXA EMISSÃO DE FUMAÇA E GASES - COR AMARELO</t>
  </si>
  <si>
    <t>CABO DE COBRE FLEXÍVEL DE 2,5 MM², ISOLAMENTO 750 V - ISOLAÇÃO LSHF/A 70°C - BAIXA EMISSÃO DE FUMAÇA E GASES - COR VERDE</t>
  </si>
  <si>
    <t>CABO DE COBRE FLEXÍVEL DE 2,5 MM², ISOLAMENTO 750 V - ISOLAÇÃO LSHF/A 70°C - BAIXA EMISSÃO DE FUMAÇA E GASES - COR AZUL</t>
  </si>
  <si>
    <t>CONJUNTO 01 INTERRUPTOR MONOPOLAR PARALELO COM 1 TECLA E PLACA - REF: TRAMONTINA</t>
  </si>
  <si>
    <t>CONJUNTO 01 INTERRUPTOR MONOPOLAR SIMPLES COM 1 TECLA E PLACA - REF: TRAMONTINA</t>
  </si>
  <si>
    <t>2.3.6</t>
  </si>
  <si>
    <t>2.3.5</t>
  </si>
  <si>
    <t>2.3.4</t>
  </si>
  <si>
    <t>2.3.3</t>
  </si>
  <si>
    <t>ILUMINAÇÃO E TOMADAS</t>
  </si>
  <si>
    <t>10.4</t>
  </si>
  <si>
    <t>10.3</t>
  </si>
  <si>
    <t>8.4</t>
  </si>
  <si>
    <t>7.6</t>
  </si>
  <si>
    <t>3.8</t>
  </si>
  <si>
    <t>3.7</t>
  </si>
  <si>
    <t>1.11</t>
  </si>
  <si>
    <t>1.10</t>
  </si>
  <si>
    <t>3.1.10</t>
  </si>
  <si>
    <t>3.1.11</t>
  </si>
  <si>
    <t>3.1.12</t>
  </si>
  <si>
    <t>DISCIPLINA</t>
  </si>
  <si>
    <t>CUSTO DA PLANILHA</t>
  </si>
  <si>
    <t>CIVIL</t>
  </si>
  <si>
    <t>ELÉTRICA</t>
  </si>
  <si>
    <t>INSTRUÇÕES DE PREENCHIMENTO DAS PLANILHAS</t>
  </si>
  <si>
    <t>- ESTA PLANILHA COM INSTRUÇÕES GERAIS DE PREENCHIMENTO</t>
  </si>
  <si>
    <t>TODAS AS PLANILHAS POSSUEM CÉLULAS BLOQUEADAS QUE ASSIM DEVEM PERMANECER.</t>
  </si>
  <si>
    <t>TODOS OS CUSTOS UNITÁRIOS DEVEM SER PREENCHIDOS COM ATÉ 2 CASAS DECIMAIS.</t>
  </si>
  <si>
    <t>TODOS OS CÁLCULOS NECESSÁRIOS SERÃO FEITOS DE FORMA AUTOMÁTICA POR FÓRMULAS NAS CÉLULAS BLOQUEADAS.</t>
  </si>
  <si>
    <t>CUSTOS, COMPOSIÇÃO DE BDI E PREÇOS UNITÁRIOS SERÃO AVALIADOS PELA COMISSÃO DE LICITAÇÃO QUE PODERÁ REALIZAR DILIGÊNCIAS PARA FINS DE VERIFICAÇÃO DE EVENTUAIS PREÇOS EXCESSIVOS E/OU INEXEQUÍVEIS.</t>
  </si>
  <si>
    <t>- 1 PLANILHA DE RESUMO GERAL DA PROPOSTA</t>
  </si>
  <si>
    <t>ESPAÇO PARA INSERÇÃO DO LOGOTIPO DA EMPRESA</t>
  </si>
  <si>
    <t>PLANILHA PROPOSTA DE CUSTOS UNITÁRIOS</t>
  </si>
  <si>
    <t>EMPRESA LICITANTE:</t>
  </si>
  <si>
    <t>VERIFICAÇÃO DE PREÇOS POR ITEM
(UNITÁRIO E TOTAL)</t>
  </si>
  <si>
    <t>QTDADE</t>
  </si>
  <si>
    <t>CUSTO
UNIT. MAT/
EQUIP.</t>
  </si>
  <si>
    <t>CUSTO
UNITÁRIO
MÃO DE OBRA</t>
  </si>
  <si>
    <t>CUSTO TOTAL MAT/
EQUIP.</t>
  </si>
  <si>
    <t>CUSTO TOTAL MÃO DE OBRA</t>
  </si>
  <si>
    <t>CUSTO TOTAL MAT./EQUIP. + MÃO DE OBRA</t>
  </si>
  <si>
    <t>PREÇO UNITÁRIO TOTAL MAT./EQUIP. + MÃO DE OBRA (INCLUSIVE BDI)</t>
  </si>
  <si>
    <t>PREÇO TOTAL MAT./EQUIP. + MÃO DE OBRA (INCLUSIVE BDI)</t>
  </si>
  <si>
    <t>PLANILHA RESUMO DA PROPOSTA</t>
  </si>
  <si>
    <t>DATA DA PROPOSTA:</t>
  </si>
  <si>
    <t>BDI (%) APLICADO</t>
  </si>
  <si>
    <t>BDI EM REAIS</t>
  </si>
  <si>
    <t>PREÇO
(CUSTO + BDI)</t>
  </si>
  <si>
    <t>ARQUITETURA - SIMPLES FORNECIMENTO</t>
  </si>
  <si>
    <t>RESUMO GERAL</t>
  </si>
  <si>
    <t>Nome do Representante Legal da Empresa:</t>
  </si>
  <si>
    <t>CPF.:</t>
  </si>
  <si>
    <t>INCÊNDIO</t>
  </si>
  <si>
    <t>INCÊNDIO - SIMPLES FORNECIMENTO</t>
  </si>
  <si>
    <t>ARQUITETURA INDUSTRIAL - PRÉDIO 1016 – CPFI 4 - FASE I</t>
  </si>
  <si>
    <t>4.7</t>
  </si>
  <si>
    <t>14.4</t>
  </si>
  <si>
    <t>12.2</t>
  </si>
  <si>
    <t>12.3</t>
  </si>
  <si>
    <t>12.4</t>
  </si>
  <si>
    <t>12.5</t>
  </si>
  <si>
    <t>12.6</t>
  </si>
  <si>
    <t>12.7</t>
  </si>
  <si>
    <t>ITENS GERAIS - ENTORNO</t>
  </si>
  <si>
    <t>GRAMADO</t>
  </si>
  <si>
    <t>PLANTIO DE GRAMA SANTO AGOSTINHO. LOCALIZAÇÃO INDICADA EM FOLHA DE IMPLANTAÇÃO</t>
  </si>
  <si>
    <t xml:space="preserve">REVOLVIMENTO E LIMPEZA MANUAL DE SOLO. </t>
  </si>
  <si>
    <t xml:space="preserve">TERRA PREPARADA PARA PLANTIO (PROFUNDIDADE = 0,50m) PARA PREPARAÇÃO DO SOLO </t>
  </si>
  <si>
    <t>INFRAESTRUTURA VIÁRIA</t>
  </si>
  <si>
    <t>PISO PODOTÁTIL DE CONCRETO INTERTRAVADO ALERTA / DIRECIONAL, ESPESSURA DE 6cm, ASSENTADO SOBRE ARGAMASSA</t>
  </si>
  <si>
    <t xml:space="preserve">SINALIZAÇÃO TÁTIL DIRECIONAL A BASE DE RESINA REATIVA DE METILMETACRILATO  NA COR AMARELO RAL 1003 </t>
  </si>
  <si>
    <t>SINALIZAÇÃO HORIZONTAL DE FAIXA DE PEDESTRES E SÍMBOLO "PEDESTRE"COM PINTURA TERMOPLÁSTICA TIPO HOTSPRAY NA COR BRANCO RAL 9003</t>
  </si>
  <si>
    <t>SINALIZAÇÃO HORIZONTAL DE FAIXA DE DIRECIONAMENTO DE PEDESTRES (SÍMBOLO "PEDESTRE") COM PINTURA TERMOPLÁSTICA TIPO HOTSPRAY NA COR VERDE COLONIAL RAL 6009</t>
  </si>
  <si>
    <t>SINALIZAÇÃO HORIZONTAL DE FAIXA DE DIRECIONAMENTO DE PEDESTRES (SÍMBOLO "PEDESTRE") COM PINTURA TERMOPLÁSTICA TIPO HOTSPRAY NA COR AMARELO RAL 1003</t>
  </si>
  <si>
    <t>SINALIZAÇÃO HORIZONTAL DE FAIXA DE DIRECIONAMENTO DE PEDESTRES E MARCAÇÃO DE VAGA (DOCA) COM PINTURA TERMOPLÁSTICA TIPO HOTSPRAY NA COR AMARELO RAL 1003</t>
  </si>
  <si>
    <t>TACHA REFLEXIVA BIDIRECIONAL TIPO II COR AMARELO RAL 1003, DIMENSÃO APROX. 10x10x2cm</t>
  </si>
  <si>
    <t>GUIA DE CONCRETO PERIMETRAL AO CANTEIRO GRAMADO DA ÁREA EXTERNA - H=7cm</t>
  </si>
  <si>
    <t>IMPERMEABILIZAÇÃO DE SUPERFÍCIE COM ARGAMASSA POLIMÉRICA.  REF. VEDACIT OU EQUIVALENTE TÉCNICO - ALVENARIA DO PAV. INFERIOR, DAS RAMPAS, DOCA E SUBIR 120 CM NAS PAREDES DA ESCADA</t>
  </si>
  <si>
    <t>FECHAMENTOS INTERNOS E EXTERNOS</t>
  </si>
  <si>
    <t>EXECUÇÃO DE ALVENARIA COM BLOCO VAZADO DE CONCRETO CELULAR AUTOCLAVADO DE 14cm</t>
  </si>
  <si>
    <t>ALVENARIA DE VEDAÇÃO DE BLOCOS VAZADOS DE CONCRETO DE 14x19x39cm (ESPESSURA 14 cm) E ARGAMASSA DE ASSENTAMENTO COM PREPARO MANUAL (MURETAS E MUROS DE DIVISA)</t>
  </si>
  <si>
    <t>FECHAMENTOS DIVERSOS</t>
  </si>
  <si>
    <t>GRADIL PARA FECHAMENTO EM AÇO GALVANIZADO ELETROFUNDIDO COM BARRAS PORTANTES E DE LIGAÇÃO Ø 5,10MM, COM MALHA 50 X 200MM REVESTIDOS EM PVC  E MONTANTES QUADRADOS 400x600MM NA COR PRETO RAL 9005 (INSTALADO SOBRE MURETA DE ALVENARIA H=0,40M - VER ITEM 3.5) FAB. BELGO REFERÊNCIA LINHA NYLOFOR OU EQUIVALENTE TÉCNICO.</t>
  </si>
  <si>
    <t>PAREDE EM DIVISÓRIA DRYWALL PARA COMPARTIMENTAÇÃO ENTRE EDIFÍCIOS COM PLACA RESISTENTE AO FOGO EM PLACAS DUPLAS DE GESSO ACARTONADO RF 12,5+12,5mm (PLACA ROSA TRF 120 MINUTOS). PREVER REFORÇOS NECESSARIOS DEVIDO AO PÉ DIREITO.
A SER INSTALADO NA CAIXA DA ESCADA E PARA COMPARTIMENTAÇÃO / SPCI
VER DETALHE NA FOLHA DOP-A1017-PE-AI-DE-6000.</t>
  </si>
  <si>
    <t>LÃ DE ROCHA COM ESPESSURA DE 2´ (ESCADA INTERNA E COMPARTIMENTAÇÃO HORIZONTAL)</t>
  </si>
  <si>
    <t xml:space="preserve">AS PINTURAS DO ITEM 4.0 SE REFEREM A TODA A EDIFICAÇÃO E SEUS PAVIMENTOS. </t>
  </si>
  <si>
    <t>MASSA CORRIDA À BASE DE RESINA ACRÍLICA  FAB. CORAL,  SUVINIL  OU EQUIVALENTE TÉCNICO</t>
  </si>
  <si>
    <t>PINTURA EM EPÓXI SEMI BRILHO NA COR BRANCO RAL 9003 FAB. CORAL,  SUVINIL  OU EQUIVALENTE TÉCNICO</t>
  </si>
  <si>
    <t>FUNDO SELADOR ACRÍLICO, APLICAÇÃO MANUAL EM PAREDE, DUAS DEMÃO. (A SER APLICADO NAS PAREDES DE DRYWALL)</t>
  </si>
  <si>
    <t>PINTURA  ACRÍLICA ELÁSTICA FOSCA LINHA SOL E CHUVA  REF. CORAL OU EQUIVALENTE TÉCNICO, NA COR CINZA RAL 7037 COM REGULARIZAÇÃO DE PAREDE E MASSA ACRÍLICA (CAIXA DA ESCADA, RAMPA E DOCA)</t>
  </si>
  <si>
    <t>PINTURA COM TINTA EPOXÍDICA DE ACABAMENTO APLICADA A ROLO OU PINCEL SOBRE PERFIL METÁLICO EXECUTADO IN LOCO (POR DEMÃO) COR CINZA RAL 7037. REF. CORAL,  SUVINIL  OU EQUIVALENTE TÉCNICO -  ESTRUTURA METÁLICA</t>
  </si>
  <si>
    <t>PINTURA ACRÍLICA ELÁSTICA FOSCA LINHA SOL E CHUVA  REF. CORAL OU EQUIVALENTE TÉCNICO, NA COR BRANCO RAL 9003 COM REGULARIZAÇÃO DE PAREDE E MASSA ACRÍLICA (LADO EXTERNO ELEVADOR RESÍDUOS, PLATIBANDA, E FECHAMENTO ÁREA TÉCNICA COBERTURA)</t>
  </si>
  <si>
    <t>PINTURA  ACRÍLICA ELÁSTICA FOSCA LINHA SOL E CHUVA  REF. CORAL OU EQUIVALENTE TÉCNICO, NA COR VERDE RAL 6003 SOBRE ALVENARIA DE BLOCOS DE CONCRETO FRISADO (MUROS E MURETEAS. VER ITEM 3.5)</t>
  </si>
  <si>
    <t>DETALHAMENTO TÉCNICO PARA FABRICAÇÃO E MONTAGEM  (A1 EQUIVALENTE)</t>
  </si>
  <si>
    <t>PAINEL TERMOISOLANTE PARA FACHADA POSICIONADO NO SENTIDO VERTICAL, NÚCLEO ISOLANTE EM POLIISOCIANURATO (PIR), FACE INTERNA EM AÇO GALVALUME LISO NA COR BRANCO RAL 9003 E EXTERNO EM AÇO GALVALUME MICRO RIB NA COR BRANCO RAL 9003
CONSIDERAR TODOS OS ITENS NECESSÁRIOS PARA FIXAÇÃO DOS PAINEIS (INCLUINDO MATERIAL E MÃO DE OBRA) REF. PAINEL EASYFRIGO - MBP OU EQUIVALENTE TÉCNICO</t>
  </si>
  <si>
    <t>PAINEL TERMOISOLANTE PARA FACHADA POSICIONADO NO SENTIDO VERTICAL, NÚCLEO ISOLANTE EM POLIISOCIANURATO (PIR), FACE INTERNA EM AÇO GALVALUME LISO NA COR BRANCO RAL 9003 E EXTERNO EM AÇO GALVALUME MICRO RIB NA  COR BRANCO RAL 9003
CONSIDERAR TODOS OS ITENS NECESSÁRIOS PARA FIXAÇÃO DOS PAINEIS (INCLUINDO MATERIAL E MÃO DE OBRA) REF. PAINEL EASYFRIGO - MBP OU EQUIVALENTE TÉCNICO</t>
  </si>
  <si>
    <t>BRISES FACHADA</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</si>
  <si>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- 03 MÓDULOS.</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</si>
  <si>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- 07 MÓDULOS.</t>
  </si>
  <si>
    <t>FECHAMENTO DE BRISE METÁLICO COM PLACAS MINIWAVE SENTIDO HORIZONTAL COM PERFURAÇÃO 106 NA COR BRANCA  - FABRICANTE HUNTER DOUGLAS OU EQUIVALENTE TÉCNICO - (PREVER TODOS OS ITENS DE INSTALAÇÃO NECESSÁRIOS, PERFIS METÁLICOS, PARAFUSOS DE FIXAÇÃO EM AÇO INOX, PERFIS DE ARREMATE, E O QUE FOR NECESSÁRIO PARA A PERFEITA INSTALAÇÃO E ACABAMENTO DO MESMO) - 362 MÓDULOS.</t>
  </si>
  <si>
    <t>PORTAS INTERNAS</t>
  </si>
  <si>
    <t>PARA FORNECIMENTO E INSTALAÇÃO DEVEM SER CONSIDERADOS TODOS OS ITENS DESCRITOS NO CAPÍTULO 8.5 DO MEMORIAL DESCRITIVO (DOP-A1017-PE-AR-MD-0001)</t>
  </si>
  <si>
    <t>PCF01 - CORTA FOGO TIPO P90 (90 MIN. DE RESISTÊNCIA AO FOGO) CONFECCIONADA EM ESTRUTURA DE AÇO FOLHEADA EM CHAPA DE AÇO GALVANIZADO MIOLO EM MATERIAL ISOLANTE (MANTA FIBROCERÂMICA). MAÇANETA, FECHADURA E CHAVE COM CÓPIA LINHA PROFESSIONEL 514G IN FABRICANTE LA FONTE ASSA ABLOY OU EQUIVALENTE TÉCNICO. COM SISTEMA DE VEDAÇÃO C/ REGULAGEM DE ALTURA. E PINTURA ELETROSTÁTICA COR BRANCO RAL 9003 (ESCADA l) - 02 UNIDADES</t>
  </si>
  <si>
    <t>PDA01 - PORTA E BATENTE EM AÇO GALVANIZADO COM PINTURA ELETROSTÁTICA NA COR BRANCO RAL 9003 COM MAÇANETA, FECHADURA E CHAVE COM CÓPIA (DOCA) - 01 UNIDADE</t>
  </si>
  <si>
    <t>PORTAS EXTERNAS</t>
  </si>
  <si>
    <t>PORTÃO DE ABRIR, DUPLO, EM AÇO GALVANIZADO COM TELA EM AÇO GALVANIZADO ELETROFUNDIDO COM BARRAS PORTANTES E DE  LIGAÇÃO Ø 5,10MM, COM MALHA 50 X 200MM REVESTIDOS EM PVC NA COR PRETO RAL 9005. FAB. BELGO REFERÊNCIA LINHA NYLOFOR OU EQUIVALENTE TÉCNICO - 02 UNIDADES.
FERRAGENS: TUBO AÇO CARBONO Ø 2" SCH40; FERRO CHATO 2" x 1/4" x 1,30kg/m; DOBRADIÇA Ø3/4"COM ABERTURA DE 180º; CHAPA DE AÇO 1/2" x 100kg/m2 TUBO Ø1" x 2,50kg/m; TARUGO DE AÇO 
CARBONO Ø3/8"; CHUMBADOR DE EXPANSÃO CB12 (M12); TUBO Ø3/4" x 2,24kg/m 
TRANCA: TRINCO SUPERIOR PARA CADEADO E FERROLHO DUPLO EM LATÃO COM ACABAMENTO  CROMADO ACETINADO (CRA)</t>
  </si>
  <si>
    <t>SOLEIRA - GRANITO</t>
  </si>
  <si>
    <t>SOLEIRA EM GRANITO BRANCO ITAÚNAS (PORTAS) - L= 18CM (02 UNIDADES NO TERREO)</t>
  </si>
  <si>
    <t>SOLEIRA EM GRANITO BRANCO ITAÚNAS (PORTA) - L= 10CM (01 UNIDADE NO TERREO)</t>
  </si>
  <si>
    <t>VENEZIANA DE VENTILAÇÃO PERMANENTE - ALUMÍNIO</t>
  </si>
  <si>
    <t>VZ01 - VENEZIANA EM ALUMÍNIO, PINTADO NA COR BRANCO RAL 9003 (13 UNIDADES)</t>
  </si>
  <si>
    <t>VZ02 - VENEZIANA EM ALUMÍNIO, PINTADO NA COR BRANCO RAL 9003 (24 UNIDADES)</t>
  </si>
  <si>
    <t>TELA DE PROTEÇÃO TIPO MOSQUITEIRA EM AÇO GALVANIZADO ACAB. NATURAL, 14, FIO 30 ABERTURA 1,5MM - APLICAÇÃO EM CONJUNTO DAS VENEZIANAS VZ01 E VZ02</t>
  </si>
  <si>
    <t>TL01 - TELA DE PROTEÇÃO TIPO MOSQUITEIRA EM AÇO GALVANIZADO ACAB. NATURAL, 14, FIO 30 ABERTURA 1,5MM, COM REQUADRO EM PERFIS DE FERRO (04 UNIDADES)</t>
  </si>
  <si>
    <t xml:space="preserve">GUARDA CORPO E CORRIMÃO    </t>
  </si>
  <si>
    <t>TODOS OS GUARDA CORPOS E CORRIMÃOS DEVERÃO SER REMOVÍVEIS, ATENDER A NBR 9050 E INSTRUÇÕES TÉCNICAS CORPO DE BOMBEIROS.   
DEVE SER FORNECIDO DETALHAMENTO TÉCNICO DOS ITENS PARA ANALISE E APROVAÇÃO DA FUNDAÇÃO BUTANTAN ANTES DA FABRICAÇÃO.    
DEVEM SER CONSIDERADOS TODOS OS ITENS DESCRITOS NO CAPITULO 9 DO MEMORIAL DESCRITIVO (DOP-A1017-PE-AI-MD-0001) , PARA FORNECIMENTO E INSTALAÇÃO.</t>
  </si>
  <si>
    <t>GUARDA CORPO REMOVIVEL, EM TUBO EM AÇO CARBONO GALVANIZADO FORNECIDO DE FÁBRICA COM PINTURA EM TINTA ESMALTE NA COR AMARELO RAL 1003, FIXADO EM CHAPA DE AÇO 10X10cm PARAFUSADA NO PISO RESISTINDO A 1200 Pa, COM LONGARINAS INFERIORES E SUPERIORES DE 2 POLEGADAS DISTRIBUÍDAS COM ESPAÇAMENTO MÁXIMO DE 11CM,  LONGARINAS INTERMEDIÁRIAS DE 1 POLEGADA COM PILARETES PARA ESTRUTURAÇÃO A CADA 1,00M DE DISTÂNCIA E RODAPÉ COM ALTURA DE 25CM.</t>
  </si>
  <si>
    <t>GUARDA CORPO E CORRIMÃO REMOVÍVEL, EM TUBO EM AÇO CARBONO GALVANIZADO FORNECIDO DE FÁBRICA COM PINTURA EM TINTA ESMALTE NA COR PRETO RAL 9005, FIXADO EM CHAPA DE AÇO 10X10cm PARAFUSADA NO PISO RESISTINDO A 1200 Pa, COM LONGARINAS INFERIORES E SUPERIORES DE 2 POLEGADAS DISTRIBUÍDAS COM ESPAÇAMENTO MÁXIMO DE 11CM,  LONGARINAS INTERMEDIÁRIAS DE 1 POLEGADA COM PILARETES PARA ESTRUTURAÇÃO A CADA 1,00M DE DISTÂNCIA E RODAPÉ COM ALTURA DE 25CM.</t>
  </si>
  <si>
    <t>COMUNICAÇÃO VISUAL: PLACAS E SINALIZAÇÃO</t>
  </si>
  <si>
    <t>ELABORAÇÃO DE PROJETO EXECUTIVO. COMPATIBILIZAÇÃO. MEDIÇÃO E REVISÕES.
A CONTRATADA PARA A OBRA É RESPONSÁVEL PELA ANÁLISE DO PROJETO EXECUTIVO. DEVERÁ REALIZAR COMPATIBILIZAÇÕES E CASO HAJA INTERFERÊNCIAS OU DIVERGÊNCIAS DE PROJETO. DEVERÃO APRESENTAR AO I.B. PARA APROVAÇÃO</t>
  </si>
  <si>
    <t>PLACAS COM A NUMERAÇÃO DO PRÉDIO EM CHAPA GALVANIZADA DOBRADA E APLICAÇÃO DE PINTURA AUTOMOTIVA. BASE FIXADA À FUNDAÇÃO POR PARAFUSOS CHUMBADOS, EM CHAPA DE AÇO CARBONO, COM APLICAÇÃO DE PINTURA EPÓXI E TRATAMENTO ANTICORROSÃO. COR AZUL RAL 5017 E BRANCO RAL 9003.</t>
  </si>
  <si>
    <t>ABRIGO DE EXTINTOR</t>
  </si>
  <si>
    <t>FECHAMENTO</t>
  </si>
  <si>
    <t>GRADIL PARA FECHAMENTO MALHA EM AÇO GALVANIZADO ELETROFUNDIDO COM BARRAS PORTANTES E DE LIGAÇÃO Ø 5,10MM, COM MALHA 50x200mm REVESTIDOS EM PVC NA COR BRANCA E MONTANTES QUADRADOS 70x70x3000mm FAB. BELGO REFERÊNCIA LINHA NYLOFOR OU EQUIVALENTE TÉCNICO. ACABAMENTO COM PINTURA TINTA ESMALTE NA COR VERMELHO RAL 3024 (VER ITEM 14.4)</t>
  </si>
  <si>
    <t>COBERTURA</t>
  </si>
  <si>
    <t>TELHA TRAPEZOIDAL EM AÇO ZINCADO, SEM PINTURA, ALTURA DE APROXIMADAMENTE 40 MM, ESPESSURA DE 0,50 MM E LARGURA UTIL DE 980mm.</t>
  </si>
  <si>
    <t>PERFIL EM AÇO GALVANIZADO TIPO U DE DIMENSÕES 70x70x3000mm E PINTURA TINTA ESMALTE NA COR VERMELHO RAL 3024</t>
  </si>
  <si>
    <t>ACABAMENTO</t>
  </si>
  <si>
    <t>PINTURA DE ACABAMENTO EM TINTA ESMALTE SOBRE ESTRUTURA METÁLICA NA COR VERMELHO RAL 3024.</t>
  </si>
  <si>
    <t>ELEVADORES</t>
  </si>
  <si>
    <t>DESCRITIVO:
PARA ESPECIFICAÇÃO DOS ELEVADORES VER ARQUIVO: DOP-A1016-PE-AI-LI-0001-01</t>
  </si>
  <si>
    <t>ELEVADOR DE SERVIÇO - RESÍDUOS 1</t>
  </si>
  <si>
    <t>CAPACIDADE 16 PESSOAS, COM CAPACIDADE DE 1200kg.
Elevador elétrico sem casa de máquinas, com contrapeso lateral
Ref. Áttollo Social 16P, fab. Átollo; TKE, Atlas Schindler ou equiv. Técnico</t>
  </si>
  <si>
    <t>ELEVADOR DE SERVIÇO - MATERIAIS</t>
  </si>
  <si>
    <t>COM CAPACIDADE DE 2000kg.
Elevador de tração elétro-mecânico com casa de máquinas, com contrapeso lateral
Ref. Átollo 2000kg, fab. Átollo; TKE, Atlas Schindler ou equiv. técnico</t>
  </si>
  <si>
    <t>ELEVADOR DE SERVIÇO - PESSOAS 1/MATERIAIS</t>
  </si>
  <si>
    <t>CAPACIDADE 20 PESSOAS, COM CAPACIDADE DE 1500kg.
Elevador de tração elétro-mecânico sem casa de máquinas, com contrapeso lateral
Ref. Áttollo Social 20P, fab. Átollo; TKE, Atlas Schindler ou equiv. Técnico</t>
  </si>
  <si>
    <t>ELEVADOR SOCIAL - PESSOAS 2</t>
  </si>
  <si>
    <t>CAPACIDADE 09 PESSOAS, COM CAPACIDADE DE 675kg.
Elevador de tração elétro-mecânico sem casa de máquinas, com contrapeso lateral
Ref. Áttollo Social 9P, fab. Átollo; TKE, Atlas Schindler ou equiv. Técnico</t>
  </si>
  <si>
    <t>ELEVADOR DE SERVIÇO - RESÍDUOS 2</t>
  </si>
  <si>
    <t>CAPACIDADE 12 PESSOAS, COM CAPACIDADE DE 900kg.
Elevador de tração elétro-mecânico sem casa de máquinas, com contrapeso lateral
Ref. Áttollo Social 12P, fab. Átollo; TKE, Atlas Schindler ou equiv. Técnico</t>
  </si>
  <si>
    <t>ELEVADOR DE SERVIÇO - RESÍDUOS 3</t>
  </si>
  <si>
    <t>CAPACIDADE 12 PESSOAS, COM CAPACIDADE DE 900kg.
Elevador de tração elétro-mecânico sem casa de máquinas, com contrapeso lateral
Ref. Áttollo Social 16P, fab. Átollo; TKE, Atlas Schindler ou equiv. Técnico</t>
  </si>
  <si>
    <t>ELEVADOR SOCIAL - PESSOAS 3 - RECEPÇÃO</t>
  </si>
  <si>
    <t>CAPACIDADE 11 PESSOAS, COM CAPACIDADE DE 825kg.
Elevador de tração elétro-mecânico sem casa de máquinas, com contrapeso lateral
Ref. Áttollo Social 9P, fab. Átollo; TKE, Atlas Schindler ou equiv. técnico</t>
  </si>
  <si>
    <t>0,25x0,25</t>
  </si>
  <si>
    <t>30mm ESPESSURA
4mm DE ALTURA</t>
  </si>
  <si>
    <t>0,60 x 0,30 x 0,14m</t>
  </si>
  <si>
    <t>14x19x39</t>
  </si>
  <si>
    <t>MALHA 5x20cm, FIO 5,1mm</t>
  </si>
  <si>
    <t>ESPESSURA</t>
  </si>
  <si>
    <t>100MM</t>
  </si>
  <si>
    <t>70MM</t>
  </si>
  <si>
    <t>2,00 x 2,35</t>
  </si>
  <si>
    <t>2,115 x 2,35</t>
  </si>
  <si>
    <t>2,35 x 2,35</t>
  </si>
  <si>
    <t>VÃO LUZ (M) LxA</t>
  </si>
  <si>
    <t>1.00x2.10</t>
  </si>
  <si>
    <t>1.60x2.10</t>
  </si>
  <si>
    <t>4.0 x 2.40</t>
  </si>
  <si>
    <t>1.05 x 0.18 x 0.02</t>
  </si>
  <si>
    <t>1.66 x 0.10 x 0.02</t>
  </si>
  <si>
    <t>1,70x1,00m</t>
  </si>
  <si>
    <t>2,00x1,00m</t>
  </si>
  <si>
    <t>3,35x1,15m</t>
  </si>
  <si>
    <t>H = 1.30M</t>
  </si>
  <si>
    <t>2,35X2,35</t>
  </si>
  <si>
    <t>4,80X1,40</t>
  </si>
  <si>
    <t>3,25x1,15</t>
  </si>
  <si>
    <t>3,25X0,07</t>
  </si>
  <si>
    <t>L x A x P (m)</t>
  </si>
  <si>
    <t>CABINE 1,50x2,30x1,80m
PORTA 1,20x2,10m
CAIXA: 2,60x2,60m</t>
  </si>
  <si>
    <t>CABINE 1,80x2,30x2,40m
PORTA 1,20x2,10m
CAIXA: 2,75x3,34m</t>
  </si>
  <si>
    <t>CABINE 1,40x2,30x1,40m
PORTA 1,20x2,10m
CAIXA: 2,30x1,90m</t>
  </si>
  <si>
    <t>CABINE 1,10x2,30x1,50m
PORTA 0,90x2,10m
CAIXA: 1,70x1,90m</t>
  </si>
  <si>
    <t>CABINE 1,50x2,30x1,70m
PORTA 1,20x2,10m
CAIXA: 2,30x2,22m</t>
  </si>
  <si>
    <t>CABINE 1,50x2,30x1,70m
PORTA 1,20x2,10m
CAIXA: 2,37x2,30m</t>
  </si>
  <si>
    <t>CABINE 1,40x2,30x1,40m
PORTA 0,90x2,10m
CAIXA: 2,14x2,13m</t>
  </si>
  <si>
    <t>TOTAL GERAL DA DISCIPLINA</t>
  </si>
  <si>
    <t>PRÉDIO 1016 – CPFI 4 - FASE I</t>
  </si>
  <si>
    <t>ARQUITETURA INDUSTRIAL</t>
  </si>
  <si>
    <t>DOP-A1016-PE-AI-LM-000_00</t>
  </si>
  <si>
    <t>01/04</t>
  </si>
  <si>
    <t>DOP-A1016-PE-CV-LM-0001-R01</t>
  </si>
  <si>
    <t>02/04</t>
  </si>
  <si>
    <t>CIVIL - PRÉDIO 1016 – CPFI 4 - FASE I</t>
  </si>
  <si>
    <t>1.5.2</t>
  </si>
  <si>
    <t>1.5.3</t>
  </si>
  <si>
    <t>1.5.4</t>
  </si>
  <si>
    <t>1.5.5</t>
  </si>
  <si>
    <t>1.5.6</t>
  </si>
  <si>
    <t>1.5.7</t>
  </si>
  <si>
    <t>1.5.8</t>
  </si>
  <si>
    <t>1.6.2</t>
  </si>
  <si>
    <t>1.6.3</t>
  </si>
  <si>
    <t>1.6.4</t>
  </si>
  <si>
    <t>1.6.6</t>
  </si>
  <si>
    <t>1.7.1</t>
  </si>
  <si>
    <t>1.7.2</t>
  </si>
  <si>
    <t>4.2.10</t>
  </si>
  <si>
    <t>4.2.11</t>
  </si>
  <si>
    <t>4.4.4</t>
  </si>
  <si>
    <t>4.4.5</t>
  </si>
  <si>
    <t>4.4.6</t>
  </si>
  <si>
    <t>4.4.7</t>
  </si>
  <si>
    <t>4.4.8</t>
  </si>
  <si>
    <t>4.5.1</t>
  </si>
  <si>
    <t>4.5.2</t>
  </si>
  <si>
    <t>4.5.3</t>
  </si>
  <si>
    <t>4.5.4</t>
  </si>
  <si>
    <t>4.5.5</t>
  </si>
  <si>
    <t>4.5.6</t>
  </si>
  <si>
    <t>4.5.7</t>
  </si>
  <si>
    <t>4.6.1</t>
  </si>
  <si>
    <t>4.6.2</t>
  </si>
  <si>
    <t>4.6.3</t>
  </si>
  <si>
    <t>4.6.4</t>
  </si>
  <si>
    <t>4.6.5</t>
  </si>
  <si>
    <t>4.7.1</t>
  </si>
  <si>
    <t>4.7.2</t>
  </si>
  <si>
    <t>4.7.3</t>
  </si>
  <si>
    <t>4.7.4</t>
  </si>
  <si>
    <t>4.7.5</t>
  </si>
  <si>
    <t>4.7.6</t>
  </si>
  <si>
    <t>4.7.7</t>
  </si>
  <si>
    <t>4.7.8</t>
  </si>
  <si>
    <t>4.7.9</t>
  </si>
  <si>
    <t>4.7.10</t>
  </si>
  <si>
    <t>5.2.3</t>
  </si>
  <si>
    <t>5.2.4</t>
  </si>
  <si>
    <t>5.2.5</t>
  </si>
  <si>
    <t>5.2.6</t>
  </si>
  <si>
    <t>5.2.7</t>
  </si>
  <si>
    <t>5.2.8</t>
  </si>
  <si>
    <t>5.2.9</t>
  </si>
  <si>
    <t>5.3.12</t>
  </si>
  <si>
    <t>5.3.13</t>
  </si>
  <si>
    <t>5.3.14</t>
  </si>
  <si>
    <t>5.3.15</t>
  </si>
  <si>
    <t>6.1.9</t>
  </si>
  <si>
    <t>6.1.10</t>
  </si>
  <si>
    <t>6.1.11</t>
  </si>
  <si>
    <t>6.1.12</t>
  </si>
  <si>
    <t>6.4.8</t>
  </si>
  <si>
    <t>6.4.9</t>
  </si>
  <si>
    <t>6.4.10</t>
  </si>
  <si>
    <t>6.4.11</t>
  </si>
  <si>
    <t>6.4.12</t>
  </si>
  <si>
    <t>6.4.13</t>
  </si>
  <si>
    <t>7.1.6</t>
  </si>
  <si>
    <t>7.1.7</t>
  </si>
  <si>
    <t>7.1.8</t>
  </si>
  <si>
    <t>7.1.9</t>
  </si>
  <si>
    <t>7.1.10</t>
  </si>
  <si>
    <t>7.2.5</t>
  </si>
  <si>
    <t>7.2.6</t>
  </si>
  <si>
    <t>7.2.7</t>
  </si>
  <si>
    <t>7.2.8</t>
  </si>
  <si>
    <t>7.3.2</t>
  </si>
  <si>
    <t>7.3.3</t>
  </si>
  <si>
    <t>7.3.4</t>
  </si>
  <si>
    <t>7.5.2</t>
  </si>
  <si>
    <t>7.5.3</t>
  </si>
  <si>
    <t>7.6.1</t>
  </si>
  <si>
    <t>7.6.2</t>
  </si>
  <si>
    <t>7.6.3</t>
  </si>
  <si>
    <t>7.6.4</t>
  </si>
  <si>
    <t>7.6.5</t>
  </si>
  <si>
    <t>7.6.6</t>
  </si>
  <si>
    <t>8.1.1</t>
  </si>
  <si>
    <t>8.1.2</t>
  </si>
  <si>
    <t>8.1.3</t>
  </si>
  <si>
    <t>8.1.4</t>
  </si>
  <si>
    <t>8.3.1</t>
  </si>
  <si>
    <t>8.3.2</t>
  </si>
  <si>
    <t>8.3.3</t>
  </si>
  <si>
    <t>8.4.1</t>
  </si>
  <si>
    <t>9.1.1</t>
  </si>
  <si>
    <t>9.1.2</t>
  </si>
  <si>
    <t>9.1.3</t>
  </si>
  <si>
    <t>9.1.4</t>
  </si>
  <si>
    <t>9.1.5</t>
  </si>
  <si>
    <t>9.1.6</t>
  </si>
  <si>
    <t>9.1.7</t>
  </si>
  <si>
    <t>9.1.8</t>
  </si>
  <si>
    <t>9.1.9</t>
  </si>
  <si>
    <t>9.1.10</t>
  </si>
  <si>
    <t>9.1.11</t>
  </si>
  <si>
    <t>9.1.12</t>
  </si>
  <si>
    <t>9.1.13</t>
  </si>
  <si>
    <t>9.1.14</t>
  </si>
  <si>
    <t>9.1.15</t>
  </si>
  <si>
    <t>9.1.16</t>
  </si>
  <si>
    <t>9.1.17</t>
  </si>
  <si>
    <t>9.1.18</t>
  </si>
  <si>
    <t>9.1.19</t>
  </si>
  <si>
    <t>9.1.20</t>
  </si>
  <si>
    <t>9.1.21</t>
  </si>
  <si>
    <t>9.1.22</t>
  </si>
  <si>
    <t>9.1.23</t>
  </si>
  <si>
    <t>9.1.24</t>
  </si>
  <si>
    <t>9.1.25</t>
  </si>
  <si>
    <t>9.1.26</t>
  </si>
  <si>
    <t>9.2.1</t>
  </si>
  <si>
    <t>9.2.2</t>
  </si>
  <si>
    <t>9.2.3</t>
  </si>
  <si>
    <t>9.2.4</t>
  </si>
  <si>
    <t>9.2.5</t>
  </si>
  <si>
    <t>9.2.6</t>
  </si>
  <si>
    <t>9.2.7</t>
  </si>
  <si>
    <t>9.2.8</t>
  </si>
  <si>
    <t>9.2.9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</si>
  <si>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</si>
  <si>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</si>
  <si>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</si>
  <si>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</si>
  <si>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</si>
  <si>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</si>
  <si>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</si>
  <si>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</si>
  <si>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</si>
  <si>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</si>
  <si>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</si>
  <si>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</si>
  <si>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</si>
  <si>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</si>
  <si>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</si>
  <si>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</si>
  <si>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</si>
  <si>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</si>
  <si>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</si>
  <si>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</si>
  <si>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</si>
  <si>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</si>
  <si>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</si>
  <si>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</si>
  <si>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</si>
  <si>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</si>
  <si>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</si>
  <si>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</si>
  <si>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</si>
  <si>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</si>
  <si>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</si>
  <si>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</si>
  <si>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</si>
  <si>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</si>
  <si>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</si>
  <si>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</si>
  <si>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</si>
  <si>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</si>
  <si>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</si>
  <si>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</si>
  <si>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</si>
  <si>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</si>
  <si>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</si>
  <si>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</si>
  <si>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</si>
  <si>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</si>
  <si>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</si>
  <si>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</si>
  <si>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9.3.1</t>
  </si>
  <si>
    <t>9.3.2</t>
  </si>
  <si>
    <t>9.3.3</t>
  </si>
  <si>
    <t>9.3.4</t>
  </si>
  <si>
    <t>9.3.5</t>
  </si>
  <si>
    <t>9.3.6</t>
  </si>
  <si>
    <t>9.3.7</t>
  </si>
  <si>
    <t>9.3.8</t>
  </si>
  <si>
    <t>9.3.9</t>
  </si>
  <si>
    <t>9.3.10</t>
  </si>
  <si>
    <t>9.3.11</t>
  </si>
  <si>
    <t>9.3.12</t>
  </si>
  <si>
    <t>9.3.13</t>
  </si>
  <si>
    <t>9.3.14</t>
  </si>
  <si>
    <t>9.3.15</t>
  </si>
  <si>
    <t>9.3.16</t>
  </si>
  <si>
    <t>9.3.17</t>
  </si>
  <si>
    <t>9.3.18</t>
  </si>
  <si>
    <t>9.3.19</t>
  </si>
  <si>
    <t>10</t>
  </si>
  <si>
    <t>10.1.1</t>
  </si>
  <si>
    <t>10.1.2</t>
  </si>
  <si>
    <t>10.1.3</t>
  </si>
  <si>
    <t>10.1.4</t>
  </si>
  <si>
    <t>10.1.5</t>
  </si>
  <si>
    <t>10.1.6</t>
  </si>
  <si>
    <t>10.1.7</t>
  </si>
  <si>
    <t>10.1.8</t>
  </si>
  <si>
    <t>10.1.9</t>
  </si>
  <si>
    <t>10.1.10</t>
  </si>
  <si>
    <t>10.1.11</t>
  </si>
  <si>
    <t>10.1.12</t>
  </si>
  <si>
    <t>11</t>
  </si>
  <si>
    <t>12</t>
  </si>
  <si>
    <t>PROJETO DE FABRICAÇÃO DE ESTRUTURA METÁLICA</t>
  </si>
  <si>
    <t>ANÁLISE TÉCNICA DE PROJETO ESTRUTURAL (ATP)</t>
  </si>
  <si>
    <t>ENGENHEIRO CIVIL DE OBRA SENIOR COM ENCARGOS COMPLEMENTARES</t>
  </si>
  <si>
    <t>LEVANTAMENTOS</t>
  </si>
  <si>
    <t>TAXA DE MOBILIZAÇÃO E DESMOBILIZAÇÃO DE EQUIPAMENTOS PARA EXECUÇÃO DE LEVANTAMENTO TOPOGRÁFICO</t>
  </si>
  <si>
    <t>LEVANTAMENTO PLANIALTIMÉTRICO CADASTRAL COM ÁREAS ATÉ 50% DE OCUPAÇÃO - ÁREA ATÉ 20.000 M² (MÍNIMO DE 4.000 M²)</t>
  </si>
  <si>
    <t>LEVANTAMENTO GEORADAR CADASTRAL - INCLUSO EMISSÃO DE RELATÓRIO TÉCNICO E PEÇA GRÁFICA DE IDENTIFICAÇÃO E LOCAÇÃO DAS INTERFERENCIAS</t>
  </si>
  <si>
    <t>TAXA DE MOBILIZAÇÃO E DESMOBILIZAÇÃO DE EQUIPAMENTOS PARA EXECUÇÃO DE SONDAGEM</t>
  </si>
  <si>
    <t>SONDAGEM DO TERRENO ROTATIVA EM ROCHA</t>
  </si>
  <si>
    <t>ACOMPANHAMENTO GEOTÉCNICO</t>
  </si>
  <si>
    <t>PARECER TÉCNICO DE FUNDAÇÕES, CONTENÇÕES E RECOMENDAÇÕES GERAIS, PARA EMPREENDIMENTOS COM ÁREA CONSTRUÍDA ACIMA DE 10.000 M²</t>
  </si>
  <si>
    <t>DEMOLIÇÃO MECANIZADA DE SARJETA OU SARJETÃO, INCLUSIVE FRAGMENTAÇÃO E ACOMODAÇÃO DO MATERIAL</t>
  </si>
  <si>
    <t>DEMOLIÇÃO DE ALVENARIA DE BLOCO FURADO, DE FORMA MANUAL, SEM REAPROVEITAMENTO - DEMOLIÇÃO DE ALVENARIA</t>
  </si>
  <si>
    <t>DEMOLIÇÃO MECANIZADA DE CONCRETO SIMPLES, INCLUSIVE FRAGMENTAÇÃO E ACOMODAÇÃO DO MATERIAL</t>
  </si>
  <si>
    <t>REMOÇÃO DE ENTULHO SEPARADO DE OBRA COM CAÇAMBA METÁLICA - TERRA, ALVENARIA, CONCRETO, ARGAMASSA, MADEIRA, PAPEL, PLÁSTICO OU METAL</t>
  </si>
  <si>
    <t>RECOMPOSIÇÕES</t>
  </si>
  <si>
    <t>ALVENARIA EM BLOCOS DE CONCRETO 19 X 19 X 39CM</t>
  </si>
  <si>
    <t>TINTA ACRÍLICA - CONCRETO OU REBOCO SEM MASSA CORRIDA</t>
  </si>
  <si>
    <t>TERRAPLENAGEM E PAVIMENTAÇÃO</t>
  </si>
  <si>
    <t>LOCAÇÃO DE OBRAS</t>
  </si>
  <si>
    <t>LIMPEZA DO TERRENO</t>
  </si>
  <si>
    <t>LIMPEZA MECANIZADA GERAL, INCLUSIVE REMOÇÃO DA COBERTURA VEGETAL - TRONCOS COM DIÂMETRO ATÉ 10CM - SEM TRANSPORTE</t>
  </si>
  <si>
    <t xml:space="preserve">ESCAVAÇÕES </t>
  </si>
  <si>
    <t>ESCAVAÇÃO E CARGA MECANIZADA EM SOLO DE 2ª CATEGORIA, EM CAMPO ABERTO</t>
  </si>
  <si>
    <t>CARGA, MANOBRA E DESCARGA DE SOLOS E MATERIAIS GRANULARES EM CAMINHÃO BASCULANTE 10 M³ - CARGA COM PÁ CARREGADEIRA (CAÇAMBA DE 1,7 A 2,8 M³ / 128 HP) E DESCARGA LIVRE (UNIDADE: M3) - CARGA E REMOÇÃO DE TERRA ATÉ A DISTÂNCIA MÉDIA DE 1 KM</t>
  </si>
  <si>
    <t>TRANSPORTE COM CAMINHÃO BASCULANTE DE 10 M³, EM VIA URBANA PAVIMENTADA, DMT ATÉ 30 KM (UNIDADE: M3XKM) - TRANSPORTE DE TERRA POR CAMINHÃO BASCULANTE, ALEM DE 1KM (BOTA-FORA)</t>
  </si>
  <si>
    <t>TAXA DE MOBILIZAÇÃO E DESMOBILIZAÇÃO DE EQUIPAMENTOS PARA EXECUÇÃO DE REBAIXAMENTO DE LENÇOL FREÁTICO</t>
  </si>
  <si>
    <t>LOCAÇÃO DE CONJUNTO DE BOMBEAMENTO A VÁCUO PARA REBAIXAMENTO DE LENÇOL FREÁTICO, COM ATÉ 50 PONTEIRAS E POTÊNCIA ATÉ 15 HP, MÍNIMO 30 DIAS</t>
  </si>
  <si>
    <t>CJxDI</t>
  </si>
  <si>
    <t>BASE DE RACHÃO PARA MOVIMENTAÇÃO EQUIPAMENTOS</t>
  </si>
  <si>
    <t>FUNDAÇÃO DE RACHÃO</t>
  </si>
  <si>
    <t>PAVIMENTAÇÃO</t>
  </si>
  <si>
    <t>PAVIMENTO RÍGIDO DE CONCRETO - SOBRE ELEVADO</t>
  </si>
  <si>
    <t xml:space="preserve">CONCRETO FCK=30MPA - USINADO E BOMBEÁVEL </t>
  </si>
  <si>
    <t>LONA PLÁSTICA</t>
  </si>
  <si>
    <t>ARMAÇÃO DO SISTEMA DE PAREDES DE CONCRETO, EXECUTADA COMO ARMADURA POSITIVA DE LAJES, TELA Q-138 - ARMADURA EM AÇO CA-60 - TELA+TRELIÇA</t>
  </si>
  <si>
    <t>BARRAS DE TRANSFERÊNCIA, AÇO CA-25 DE 20,0 MM, PARA EXECUÇÃO DE PAVIMENTO DE CONCRETO - FORNECIMENTO E INSTALAÇÃO - ARMADURA EM BARRA DE AÇO CA-25 FYK - 250 Mpa</t>
  </si>
  <si>
    <t>JUNTA DE DILATAÇÃO E ENCONTRO  COM MASTIQUE DE SILICONE, 1,0x1,0 cm  - INCLUSIVE GUIA DE APOIO EM POLIETILENO (MATERIAL COMPRESSIVEL)</t>
  </si>
  <si>
    <t>CORTE DE JUNTA DE DILATAÇÃO, COM SERRA DE DISCO DIAMANTADO PARA PISOS</t>
  </si>
  <si>
    <t>SELANTE ENDURECEDOR DE CONCRETO ANTIPÓ</t>
  </si>
  <si>
    <t>PAVIMENTO FLEXÍVEL - SOBRE ELEVADO</t>
  </si>
  <si>
    <t>CAMADA DE ROLAMENTO EM CONCRETO BETUMINOSO USINADO QUENTE - CBUQ (INCLUSIVE TRANSPORTE)</t>
  </si>
  <si>
    <t>CONCRETO ASFÁLTICO USINADO A QUENTE - BINDER (INCLUSIVE TRANSPORTE)</t>
  </si>
  <si>
    <t>REVESTIMENTO DE PRÉ-MISTURADO A QUENTE</t>
  </si>
  <si>
    <t>IMPRIMAÇÃO BETUMINOSA LIGANTE</t>
  </si>
  <si>
    <t>IMPRIMAÇÃO BETUMINOSA IMPERMEABILIZANTE</t>
  </si>
  <si>
    <t>SARJETA OU SARJETÃO MOLDADO NO LOCAL, TIPO PMSP EM CONCRETO COM FCK 25 MPA</t>
  </si>
  <si>
    <t>CONTROLE TECNOLÓGICO DO PAVIMENTO FLEXÍVEL - CONFORME NORMA DNIT 031/2004</t>
  </si>
  <si>
    <t>ENSAIOS DE LABORATÓRIO - PENETRAÇÃO</t>
  </si>
  <si>
    <t>ENSAIO</t>
  </si>
  <si>
    <t>ENSAIOS DE LABORATÓRIO - PONTO DE FULGOR</t>
  </si>
  <si>
    <t>ENSAIOS DE LABORATÓRIO - ÍNDICE DE SUSCEPTIBILIDADE TÉRMICA</t>
  </si>
  <si>
    <t>ENSAIOS DE LABORATÓRIO - VISCOSIDADE "SAYBOLT-FUROL" - NORMA DNER-ME 004</t>
  </si>
  <si>
    <t>ENSAIOS DE LABORATÓRIO - VISCOSIDADE "SAYBOLT-FUROL" A DIFERENTES TEMPERATURAS PARA ESTABELECIMENTO DA CURVA VISCOSIDADE X TEMPERATURA</t>
  </si>
  <si>
    <t>CALÇADA</t>
  </si>
  <si>
    <t>ARMAÇÃO DO SISTEMA DE PAREDES DE CONCRETO, EXECUTADA COMO ARMADURA POSITIVA DE LAJES, TELA Q-138 - ARMADURA EM AÇO CA-60 - TELA</t>
  </si>
  <si>
    <t>FORNECIMENTO E ASSENTAMENTO DE GUIAS TIPO PMSP 100, INCLUSIVE ENCOSTAMENTO DE TERRA - FCK=25,0MPA</t>
  </si>
  <si>
    <t>BASE DE CONCRETO FCK=15,00MPA PARA GUIAS, SARJETAS OU SARJETÕES</t>
  </si>
  <si>
    <t>FUNDAÇÕES E SUBSOLO</t>
  </si>
  <si>
    <t>MURETA GUIA - PAREDE DIAFRAGMA</t>
  </si>
  <si>
    <t>MONTAGEM E DESMONTAGEM DE FÔRMA DE PILARES RETANGULARES E ESTRUTURAS SIMILARES, PÉ-DIREITO SIMPLES, EM MADEIRA SERRADA, 2 UTILIZAÇÕES - FORMA EM MADEIRA COMUM PARA ESTRUTURA</t>
  </si>
  <si>
    <t>CONTENÇÃO - PAREDE DIAFRAGMA</t>
  </si>
  <si>
    <t>CONTENÇÃO EM PAREDE DIAFRAGMA COM 50 CM DE ESPESSURA E PROFUNDIDADE ATÉ 25 METROS</t>
  </si>
  <si>
    <t>CONCRETAGEM DE CORTINA DE CONTENÇÃO, ATRAVÉS DE BOMBA - LANÇAMENTO, ADENSAMENTO E ACABAMENTO. AF_11/2024</t>
  </si>
  <si>
    <t>ADITIVO CRISTALIZANTE PARA IMPERMEABILIZAÇÃO DA ARGAMASSA USINADA (POR ADIÇÃO NA USINA)</t>
  </si>
  <si>
    <t>CONCRETO - ENSAIO DE RUPTURA A COMPRESSÃO- CORPO DE PROVA</t>
  </si>
  <si>
    <t>ARRASAMENTO DA PAREDE DIAFRAGMA</t>
  </si>
  <si>
    <t>DEMOLIÇÃO DE PILARES E VIGAS EM CONCRETO ARMADO, DE FORMA MECANIZADA COM MARTELETE, SEM REAPROVEITAMENTO - DEMOLIÇÃO MECANIZADA DE CONCRETO ARMADO, INCLUSIVE FRAGMENTAÇÃO E ACOMODAÇÃO DO MATERIAL</t>
  </si>
  <si>
    <t>EXECUÇÃO DA VIGA DE COROAMENTO</t>
  </si>
  <si>
    <t>FORMA ESPECIAL DE CHAPAS PLASTIFICADAS (10MM) - PLANA</t>
  </si>
  <si>
    <t>ADITIVO CRISTALIZANTE PARA IMPERMEABILIZAÇÃO DO CONCRETO (POR ADIÇÃO NA USINA)</t>
  </si>
  <si>
    <t>EXECUÇÃO DE TIRANTES</t>
  </si>
  <si>
    <t>PERFURAÇÃO DE PAREDE DIAFRAGMA COM COROA DIAMANTADA DE DIÂMETRO DE 102 MM. AF_11/2023</t>
  </si>
  <si>
    <t>EXECUÇÃO DE PERFURAÇÃO PARA TIRANTE, COMPRIMENTO MAIOR OU IGUAL A 14 M E MENOR QUE 22 M, COM DIÂMETRO DE FURO DE 100 MM EXECUTADO COM HASTE UTILIZANDO PERFURATRIZ SOBRE ESTEIRA. AF_11/2023</t>
  </si>
  <si>
    <t>INSTALAÇÃO DE TIRANTE MONOBARRA COM ARMADURA DE 30MM, COMPRIMENTO MAIOR OU IGUAL A 14 M E MENOR QUE 22 M, INCLUSIVE MONTAGEM, INSTALAÇÃO E PROTENSÃO</t>
  </si>
  <si>
    <t>INSTALAÇÃO DE TIRANTE COM 4 CORDOALHAS DE 12,7 MM, COMPRIMENTO MAIOR OU IGUAL A 14 M E MENOR QUE 22 M, INCLUSIVE MONTAGEM, INSTALAÇÃO E PROTENSÃO. AF_11/2023</t>
  </si>
  <si>
    <t>INJEÇÃO DE CALDA DE CIMENTO PARA CHUMBAMENTO DE
TIRANTE MONOBARRA COM ARMADURA DE 30 MM, COMPRIMENTO MAIOR OU IGUAL A 14 M E MENOR QUE 20 M, DIÂMETRO DE 100 MM, INCLUSIVE PRODUÇÃO</t>
  </si>
  <si>
    <t>INJEÇÃO DE CALDA DE CIMENTO PARA CHUMBAMENTO DE
TIRANTE COM 4 CORDOALHAS DE 12,7 MM, COMPRIMENTO MAIOR OU IGUAL A 14 M E MENOR QUE 22 M, DIÂMETRO DE 100 MM, INCLUSIVE PRODUÇÃO</t>
  </si>
  <si>
    <t>EXECUÇÃO DE PROTEÇÃO DA CABEÇA DO TIRANTE COM USO DE FÔRMAS EM CHAPA COMPENSADA PLASTIFICADA DE MADEIRA E CONCRETO FCK =15 MPA. AF_07/2016</t>
  </si>
  <si>
    <t>PISO CONSTRUTIVO - SOB RADIER</t>
  </si>
  <si>
    <t xml:space="preserve">BASE DE BRITA GRADUADA </t>
  </si>
  <si>
    <t>EXECUÇÃO DO RADIER</t>
  </si>
  <si>
    <t>FITA HIDROFILICA 25mmX20mm IMPERMEABILIZANTE WATERSTOP-RX OU SIMILAR</t>
  </si>
  <si>
    <t xml:space="preserve">SUPERESTRUTURA </t>
  </si>
  <si>
    <t>ESTRUTURA PRÉDIO - PILARES, VIGAS, ESCADAS, CAIXAS DE ELEVADORES, FACHADA, PASSARELA DE MANUTENÇÃO</t>
  </si>
  <si>
    <t>LAJES - TODOS OS PAVIMENTOS</t>
  </si>
  <si>
    <t>ENCHIMENTOS E PISO ESTRUTURAL - TODOS PAVIMENTOS</t>
  </si>
  <si>
    <t>ALVENARIA DE BLOCO DE CONCRETO ESTRUTURAL 14 CM - CLASSE A</t>
  </si>
  <si>
    <t>ENCHIMENTO DE LAJE COM CONCRETO CELULAR COM DENSIDADE DE 800 KG/M³</t>
  </si>
  <si>
    <t>ARMAÇÃO DO SISTEMA DE PAREDES DE CONCRETO, EXECUTADA COMO ARMADURA POSITIVA DE LAJES, TELA Q-138 - ARMADURA EM TELA SOLDADA DE AÇO (TELAS E TRELIÇAS) CA-60</t>
  </si>
  <si>
    <t xml:space="preserve">BARRAS DE TRANSFERÊNCIA, AÇO CA-25 DE 20,0 MM, PARA EXECUÇÃO DE PAVIMENTO DE CONCRETO - FORNECIMENTO E INSTALAÇÃO - ARMADURA EM BARRA DE AÇO CA-25 FYK = 250 MPA </t>
  </si>
  <si>
    <t>JUNTA DE DILATAÇÃO OU VEDAÇÃO COM MASTIQUE DE SILICONE, 1,0 X 0,5 CM - INCLUSIVE GUIA DE APOIO EM POLIETILENO</t>
  </si>
  <si>
    <t>MANTA GEOTÊXTIL</t>
  </si>
  <si>
    <t>ESTRUTURAS COMPLEMENTARES</t>
  </si>
  <si>
    <t>RAMPAS E ESCADAS DE ACESSO + DOCA + LAJE FECHAMENTO DA CALÇADA + ALÇAPAO ACESSO SUBSOLO</t>
  </si>
  <si>
    <t>CALHA EM CHAPA DE AÇO GALVANIZADO NÚMERO 24, DESENVOLVIMENTO DE 50 CM, INCLUSO TRANSPORTE VERTICAL - CALHA, RUFO, AFINS EM CHAPA GALVANIZADA Nº 24 - CORTE 0,50 M</t>
  </si>
  <si>
    <t>ESCADA MARINHEIRO</t>
  </si>
  <si>
    <t>ESCADA MARINHEIRO COM GUARDA CORPO (DEGRAU EM ´T´)</t>
  </si>
  <si>
    <t>ESTRUTURA FECHAMENTO SHAFTS - COBERTURA</t>
  </si>
  <si>
    <t>ARGAMASSA GRAUTE</t>
  </si>
  <si>
    <t>ABRIGO DE EXTINTORES</t>
  </si>
  <si>
    <t>PISO/ PASSEIO DE CONCRETO, INCLUINDO O PREPARO DA CAIXA, LASTRO DE BRITA E A MÃO DE OBRA REFERENTE AOS SERVIÇOS NO CONCRETO: LANÇAMENTO E ACABAMENTO (RIPADO E DESEMPENADO) EXCLUSIVE O FORNECIMENTO DO CONCRETO</t>
  </si>
  <si>
    <t>ESTRUTURA DO ARRUAMENTO ELEVADO</t>
  </si>
  <si>
    <t>MURO DE ESTACA</t>
  </si>
  <si>
    <t>ESTACA TIPO RAIZ, DIÂMETRO DE 31 CM PARA 100 T, EM SOLO</t>
  </si>
  <si>
    <t>GRAUTE FGK=20 MPA; TRAÇO 1:1,8:2,1:0,4 (EM MASSA SECA DE CIMENTO/ AREIA GROSSA/ BRITA 0/ ADITIVO) - PREPARO MECÂNICO COM BETONEIRA 400 L - ARGAMASSA DE CIMENTO E AREIA, FCK = 20 MPA, CONSUMO DE CIMENTO 600 KG/M³ - MATERIAL PARA INJEÇÃO EM ESTACA RAIZ</t>
  </si>
  <si>
    <t>ESTRUTURA DE APOIO - VIGAS E PILARES</t>
  </si>
  <si>
    <t>IMPERMEABILIZAÇÃO DE SUPERFÍCIE COM ARGAMASSA DE CIMENTO E AREIA, COM ADITIVO IMPERMEABILIZANTE, E = 1,5CM - IMPERMEABILIZAÇÃO DO RESPALDO DA FUNDAÇÃO - ARGAMASSA IMPERMEÁVEL</t>
  </si>
  <si>
    <t>LAJES TT</t>
  </si>
  <si>
    <t>PLACAS, VIGAS E PILARES EM CONCRETO ARMADO PRÉ-MOLDADO - FCK= 30 MPA</t>
  </si>
  <si>
    <t>VIGAS PRÉ MOLDADAS</t>
  </si>
  <si>
    <t>JUNTAS DE DILATAÇÃO E APARELHOS DE APOIO</t>
  </si>
  <si>
    <t>JUNTA DE DILATAÇÃO EM ELASTÔMERO E PERFIL VV - L = 50 MM E H = 80 MM - FORNECIMENTO E INSTALAÇÃO</t>
  </si>
  <si>
    <t>LÁBIOS POLIMÉRICOS EM JUNTA DE PAVIMENTO DE CONCRETO - L = 20 MM E H = 30 MM - CONFECÇÃO E ASSENTAMENTO</t>
  </si>
  <si>
    <t>APARELHO DE APOIO DE NEOPRENE FRETADO PARA ESTRUTURAS PRÉ-MOLDADAS - FORNECIMENTO E INSTALAÇÃO</t>
  </si>
  <si>
    <t>DM3</t>
  </si>
  <si>
    <t>CAPA DE CONCRETO - CAMADA DE SOLIDARIZAÇÃO</t>
  </si>
  <si>
    <t>ARGAMASSA DE REGULARIZAÇÃO E/OU PROTEÇÃO</t>
  </si>
  <si>
    <t>IMPERMEABILIZAÇÃO EM MANTA ASFÁLTICA COM ARMADURA, TIPO III-B, ESPESSURA DE 4 MM</t>
  </si>
  <si>
    <t xml:space="preserve">CONTENÇÃO </t>
  </si>
  <si>
    <t>CIMENTO DE SECAGEM ULTRARRÁPIDA E ACELERADOR DE PEGA - PARA REPAROS E TAMPONAMENTO DE JORROS D'ÁGUA - REF. VIAPOLSECA PÓ2 OU EQUIVALENTE</t>
  </si>
  <si>
    <t>VEDAÇÃO PERÍMETRO EXTERNO</t>
  </si>
  <si>
    <t>PINTURA COM TINTA ALQUÍDICA DE ACABAMENTO (ESMALTE SINTÉTICO ACETINADO) APLICADA A ROLO OU PINCEL SOBRE PERFIL METÁLICO EXECUTADO EM FÁBRICA (POR DEMÃO) - ESMALTE SINTÉTICO - EXTERIOR DE CALHAS, RUFOS E CONDUTORES</t>
  </si>
  <si>
    <t>SELANTE ELÁSTICO MONOCOMPONENTE A BASE DE POLIURETANO (PU) PARA JUNTAS DE DILATAÇÃO</t>
  </si>
  <si>
    <t>ENVELOPAMENTO PILAR - ATÉ NÍVEL CALÇADA PARA VEDAÇÃO DE VÃOS NO PERÍMETRO</t>
  </si>
  <si>
    <t>CONCRETO NÃO ESTRUTURAL EXECUTADO NO LOCAL, MÍNIMO 200 KG CIMENTO / M³</t>
  </si>
  <si>
    <t>TUBO DE PVC RÍGIDO PxB COM VIROLA E ANEL DE BORRACHA, LINHA ESGOTO SÉRIA REFORÇADA 'R'. DN=50MM, INCLUSIVE CONEXÕES.</t>
  </si>
  <si>
    <t>TUBO DE PVC RÍGIDO BRANCO PxB COM VIROLA E ANEL DE BORRACHA, LINHA ESGOTO SÉRIE NORMAL, DN=100 MM, INCLUSIVE CONEXÕES</t>
  </si>
  <si>
    <t>TUBO DE PVC RÍGIDO PxB COM VIROLA E ANEL DE BORRACHA, LINHA ESGOTO SÉRIA REFORÇADA 'R'. DN=150MM, INCLUSIVE CONEXÕES.</t>
  </si>
  <si>
    <t>TUBO DE PVC RÍGIDO, TIPO COLETOR ESGOTO, JUNTA ELÁSTICA, DN= 300mm, INCLUSIVE CONEXÕES</t>
  </si>
  <si>
    <t>POÇOS DE VISITA E TRECHO PASSAGEM EM PAVIMENTAÇÃO VIÁRIA</t>
  </si>
  <si>
    <t>BASE PARA POÇO DE VISITA CIRCULAR PARA  ESGOTO, EM ALVENARIA COM TIJOLOS CERÂMICOS MACIÇOS, DIÂMETRO INTERNO = 1,20 M, PROFUNDIDADE = 1,40 M, EXCLUINDO TAMPÃO. AF_12/2020_PA</t>
  </si>
  <si>
    <t>ACRÉSCIMO PARA POÇO DE VISITA CIRCULAR PARA ESGOTO, EM ALVENARIA COM TIJOLOS CERÂMICOS MACIÇOS, DIÂMETRO INTERNO = 1,2 M. AF_12/2020</t>
  </si>
  <si>
    <t>DEMOLIÇÃO DE PAVIMENTAÇÃO ASFÁLTICA, CAPA E BASE - MANUAL</t>
  </si>
  <si>
    <t>LASTRO COM MATERIAL GRANULAR (PEDRA BRITADA N.1 E PEDRA BRITADA N.2), APLICADO EM PISOS OU LAJES SOBRE SOLO, ESPESSURA DE *10 CM - LASTRO DE BRITA - PARA COMPRIMENTO TOTAL DA TUBULAÇÃO SOB ASFALTO E PAVIMENTO DE CONCRETO, COM ESPESSURA ATÉ 10 CM</t>
  </si>
  <si>
    <t>DRENO COM AREIA GROSSA</t>
  </si>
  <si>
    <t>REATERRO MANUAL APILOADO SEM CONTROLE DE COMPACTAÇÃO</t>
  </si>
  <si>
    <t>CAIXA DE GORDURA PRÉ MOLDADA COM TAMPA - 18 LITROS</t>
  </si>
  <si>
    <t>CAIXA DE GORDURA SIMPLES, CIRCULAR, EM CONCRETO PRÉ-MOLDADO, DIÂMETRO INTERNO = 0,4 M, ALTURA INTERNA = 0,4 M - CAIXA DE GORDURA PREMOLDADA COM TAMPA - CAPACIDADE 18 LITROS</t>
  </si>
  <si>
    <t>REATERRO MANUAL DE VALAS, COM PLACA VIBRATÓRIA - REATERRO DE VALAS, INCLUSIVE COMPACTAÇÃO</t>
  </si>
  <si>
    <t>REDE DE DRENAGEM DE ÁGUAS PLUVIAIS</t>
  </si>
  <si>
    <t>DRENAGEM INTERNA DO SUBSOLO</t>
  </si>
  <si>
    <t>TUBO PVC PERFURADO PARA DRENAGEM - DIÂMETRO 4" (100MM)</t>
  </si>
  <si>
    <t>GRELHA EM ALUMÍNIO FUNDIDO PARA CAIXAS E CANALETAS - 200mmx150mm</t>
  </si>
  <si>
    <t>REGISTRO DE GAVETA, METAL AMARELO - 2"</t>
  </si>
  <si>
    <t>VÁLVULA DE RETENÇÃO VERTICAL - 2"</t>
  </si>
  <si>
    <t>REDE DE RECALQUE DE ÁGUAS PLUVIAIS</t>
  </si>
  <si>
    <t>BOMBA DE RECALQUE SUBMERSÍVEL - ESTAÇÃO ELEVATÓRIA 01 E 05 (DRENAGEM SUBSOLO)
VAZÃO: 6 M³/H
A.M.T.: 10 M.C.A
POTÊNCIA: 1,0 CV</t>
  </si>
  <si>
    <t>BOMBA DE RECALQUE SUBMERSÍVEL - ESTAÇÃO ELEVATÓRIA 02 E 09 (DRENAGEM SUBSOLO)
VAZÃO: 6 M³/H
A.M.T.: 9 M.C.A
POTÊNCIA: 1,0 CV</t>
  </si>
  <si>
    <t>BOMBA DE RECALQUE SUBMERSÍVEL - ESTAÇÃO ELEVATÓRIA 07 (DRENAGEM SUBSOLO)
VAZÃO: 6 M³/H
A.M.T.: 8 M.C.A
POTÊNCIA: 1,0 CV</t>
  </si>
  <si>
    <t>DRENAGEM INTERNA DO TÉRREO</t>
  </si>
  <si>
    <t>TUBO DE PVC RÍGIDO, TIPO COLETOR ESGOTO, JUNTA ELÁSTICA, DN= 250mm, INCLUSIVE CONEXÕES</t>
  </si>
  <si>
    <t>DRENAGEM DA COBERTURA</t>
  </si>
  <si>
    <t>GRELHA EM ALUMÍNIO FUNDIDO PARA CAIXAS E CANALETAS - 250mmx150mm</t>
  </si>
  <si>
    <t>TUBO DE PVC RÍGIDO BRANCO PxB COM VIROLA E ANEL DE BORRACHA, LINHA ESGOTO SÉRIE NORMAL, DN=50 MM, INCLUSIVE CONEXÕES</t>
  </si>
  <si>
    <t>DRENAGEM DO UNDERGROUND</t>
  </si>
  <si>
    <t>PISO CIMENTADO, TRAÇO 1:3 (CIMENTO E AREIA), ACABAMENTO RÚSTICO, ESPESSURA 4,0CM, PREPARO MECÂNICO DA ARGAMASSA. AF_09/2020</t>
  </si>
  <si>
    <t>POÇO DE ATAQUE, EM CONCRETO PRÉ-MOLDADO, DIÂMETRO INTERNO = 2,50 M, ALTURA INTERNA ATÉ = 5,00 M</t>
  </si>
  <si>
    <t xml:space="preserve">GRELHA EM ALUMÍNIO FUNDIDO PARA CAIXAS E CANALETAS - 150mmx100mm        </t>
  </si>
  <si>
    <t>CAIXA DE INSPEÇÃO EM ALVENARIA COM TAMPA E FUNDO EM CONCRETO ARMADO FCK=30 MPA, COM TAMPÃO EM FERRO FUNDIDO CLASSE D400, FACE INTERNA ACABADA COM ARGAMASSA IMPERMEABILIZANTE, COM PROFUNDIDADE DE ATÉ 1,50  METROS</t>
  </si>
  <si>
    <t>PASSAGEM DE TUBULAÇÃO ENTERRADA</t>
  </si>
  <si>
    <t>REATERRO MANUAL DE VALAS, COM PLACA VIBRATÓRIA - REATERRO DE VALAS, INCLUSIVE COMPACTAÇÃO - CONSIDERA REATERRO DE CAIXAS DE INSPEÇÃO E TUBULAÇÕES HORIZONTAIS DO UNDERGROUND</t>
  </si>
  <si>
    <t>POÇOS DE VISITA - TANQUE DE RESERVAÇÃO</t>
  </si>
  <si>
    <t>POÇO DE VISITA EM ALVENARIA TIPO PMSP - BALÃO</t>
  </si>
  <si>
    <t>CAIXA SEPARADORA DE ÁGUA E ÓLEO EM ALVENARIA MEDIDAS INTERNAS 1,00 M X 2,00 M, COM TAMPA E FUNDO EM CONCRETO ARMADO FCK=30 MPA, COM TAMPÃO EM FERRO FUNDIDO CLASSE D400, FACE INTERNA ACABADA COM ARGAMASSA IMPERMEABILIZANTE, COM PROFUNDIDADE DE 1,60 METROS</t>
  </si>
  <si>
    <t>VÁLVULA DE ESFERA EM AÇO CARBONO FUNDIDO, PASSAGEM PLENA, EXTREMIDADES ROSQUEÁVEIS, CLASSE 600 LIBRAS PARA ÁGUA, ÓLEO E GÁS DN= 6"</t>
  </si>
  <si>
    <t>REALOCAÇÃO DO TUNEL LINNER</t>
  </si>
  <si>
    <t>FORNECIMENTO E ASSENTAMENTO DE TUBOS DE CONCRETO ARMADO, DIÂMETRO 150CM - TIPO PA-3</t>
  </si>
  <si>
    <t>LASTRO DE BRITA E PÓ DE PEDRA</t>
  </si>
  <si>
    <t>ASSENTAMENTO DE TUBOS DE CONCRETO EXISTENTE - DIÂMETRO 150CM</t>
  </si>
  <si>
    <t>ESCORAMENTO CONTÍNUO DE MADEIRA PARA CANALIZAÇÃO DE TUBOS</t>
  </si>
  <si>
    <t>CAMINHÃO CARGA SECA CAPACIDADE 8TON COM GUINDASTE - PARA REALOCAÇÃO DO TUNNEL LINNER</t>
  </si>
  <si>
    <t>DRENAGEM EXTERNA DO TÉRREO</t>
  </si>
  <si>
    <t xml:space="preserve">GRELHA EM ALUMÍNIO FUNDIDO PARA CAIXAS E CANALETAS - 350mmx100mm        </t>
  </si>
  <si>
    <t xml:space="preserve">GRELHA EM ALUMÍNIO FUNDIDO PARA CAIXAS E CANALETAS - 400mmx100mm        </t>
  </si>
  <si>
    <t>SARJETA OU SARJETÃO MOLDADO NO LOCAL, TIPO PMSP EM CONCRETO COM FCK 25 MPa</t>
  </si>
  <si>
    <t>BOCA DE LOBO SIMPLES TIPO PMSP COM TAMPA DE CONCRETO</t>
  </si>
  <si>
    <t>TUBO DE AÇO INOX SCH 10S, LIGA AISI 304, SEM COSTURA E ACABAMENTO EXTERNO POLIDO, INCLUSIVE CONEXÕES - DN 4"</t>
  </si>
  <si>
    <t>TUBO DE AÇO INOX SCH 10S, LIGA AISI 304, SEM COSTURA E ACABAMENTO EXTERNO POLIDO, INCLUSIVE CONEXÕES - DN 6"</t>
  </si>
  <si>
    <t>BASE PARA POÇO DE VISITA CIRCULAR PARA ESGOTO, EM CONCRETO PRÉ-MOLDADO, DIÂMETRO INTERNO = 0,80 M, PROFUNDIDADE = 1,35 M, EXCLUINDO TAMPÃO. AF_12/2020_PA</t>
  </si>
  <si>
    <t>ACRÉSCIMO PARA POÇO DE VISITA CIRCULAR PARA ESGOTO, EM CONCRETO PRÉ-MOLDADO, DIÂMETRO INTERNO = 1 M. AF_12/2020</t>
  </si>
  <si>
    <t>CAIXA DE RESFRIAMENTO INDUSTRIAL</t>
  </si>
  <si>
    <t>ESTRUTURA DA CAIXA</t>
  </si>
  <si>
    <t>LASTRO DE CONCRETO MAGRO, APLICADO EM PISOS, LAJES SOBRE SOLO OU RADIERS - LASTRO DE CONCRETO - 150KG CIM/M3 (INTERNO E EXTERNO)</t>
  </si>
  <si>
    <t>FABRICAÇÃO, MONTAGEM E DESMONTAGEM DE FÔRMA PARA VIGA BALDRAME, EM MADEIRA SERRADA, E=25 MM, 1 UTILIZAÇÃO - FORMA EM MADEIRA COMUM PARA FUNDAÇÃO</t>
  </si>
  <si>
    <t>CONCRETO USINADO, FCK = 40 MPA - PARA BOMBEAMENTO</t>
  </si>
  <si>
    <t>TAMPAS</t>
  </si>
  <si>
    <t>FORNECIMENTO E INSTALAÇÃO DE TAMPÃO DE FERRO FUNDIDO, COM TAMPA ARTICULADA, DE 1000MM X 1000MM, CLASSE D400 (RUPTURA&gt;400KN)</t>
  </si>
  <si>
    <t>EQUIPAMENTOS DE MANUTENÇÃO</t>
  </si>
  <si>
    <t>GUINCHO / PÓRTICO MÓVEL COM TALHA ELÉTRICA
CAPACIDADE: 500KG
POTENCIA: 3,0CV
TENSÃO: 220V</t>
  </si>
  <si>
    <t>LIMPEZA GERAL DE OBRA E DESMOBILIZAÇÃO</t>
  </si>
  <si>
    <t>03/04</t>
  </si>
  <si>
    <t>DI-A1016-PE-EL-LM-0001-R00</t>
  </si>
  <si>
    <t>ELÉTRICA - PRÉDIO 1016 – CPFI 4 - FASE I</t>
  </si>
  <si>
    <t>2.2.4</t>
  </si>
  <si>
    <t>2.2.5</t>
  </si>
  <si>
    <t>2.2.6</t>
  </si>
  <si>
    <t>2.2.7</t>
  </si>
  <si>
    <t>2.2.8</t>
  </si>
  <si>
    <t>2.2.9</t>
  </si>
  <si>
    <t>2.2.10</t>
  </si>
  <si>
    <t>2.2.11</t>
  </si>
  <si>
    <t>2.2.12</t>
  </si>
  <si>
    <t>2.2.13</t>
  </si>
  <si>
    <t>2.2.14</t>
  </si>
  <si>
    <t>2.2.15</t>
  </si>
  <si>
    <t>2.5.1.1</t>
  </si>
  <si>
    <t>2.5.1.2</t>
  </si>
  <si>
    <t>2.5.1.3</t>
  </si>
  <si>
    <t>2.5.1.4</t>
  </si>
  <si>
    <t>2.5.2.1</t>
  </si>
  <si>
    <t>2.5.2.2</t>
  </si>
  <si>
    <t>2.5.2.3</t>
  </si>
  <si>
    <t>2.5.2.4</t>
  </si>
  <si>
    <t>2.5.2.5</t>
  </si>
  <si>
    <t>2.5.2.6</t>
  </si>
  <si>
    <t>2.5.2.7</t>
  </si>
  <si>
    <t>2.5.2.8</t>
  </si>
  <si>
    <t>2.5.2.9</t>
  </si>
  <si>
    <t>2.5.2.10</t>
  </si>
  <si>
    <t>2.5.2.11</t>
  </si>
  <si>
    <t>2.5.2.12</t>
  </si>
  <si>
    <t>2.5.2.13</t>
  </si>
  <si>
    <t>2.5.2.14</t>
  </si>
  <si>
    <t>2.5.2.15</t>
  </si>
  <si>
    <t>2.6.4</t>
  </si>
  <si>
    <t>2.6.5</t>
  </si>
  <si>
    <t>2.6.6</t>
  </si>
  <si>
    <t>PROJETO DETALHADO DOS PAINÉIS ELÉTRICOS - ITEM 5.1.2 DO MEMORIAL DESCRITIVO: DOP-A1016-PE-EL-MD-0001.</t>
  </si>
  <si>
    <t>ESTUDO DE ATERRAMENTO - ITEM 5.1.1 DO MEMORIAL DESCRITIVO DOP-A1016-PE-EL-MD-0001.</t>
  </si>
  <si>
    <t>TESTES, COMISSIONAMENTOS, STARTUPS E TREINAMENTOS</t>
  </si>
  <si>
    <t>LAUDO DE ATERRAMENTO/SPDA</t>
  </si>
  <si>
    <t>ELETRODUTO GALVANIZADO A QUENTE CONFORME NBR5598 - 1 1/4´ COM ACESSÓRIOS</t>
  </si>
  <si>
    <t>ELETRODUTO GALVANIZADO A QUENTE CONFORME NBR5598 - 1 1/2´ COM ACESSÓRIOS</t>
  </si>
  <si>
    <t>ELETRODUTO GALVANIZADO A QUENTE CONFORME NBR5598 - 2 1/2´ COM ACESSÓRIOS</t>
  </si>
  <si>
    <t>CONDULETE METÁLICO DE 1 1/2´</t>
  </si>
  <si>
    <t>CONDULETE METÁLICO DE 2 1/2´</t>
  </si>
  <si>
    <t>CAIXA PASSAGEM EM CHAPA, COM TAMPA PARAFUSADA, 150x150x80mm</t>
  </si>
  <si>
    <t>CAIXA PASSAGEM EM CHAPA, COM TAMPA PARAFUSADA, 200x200x100mm</t>
  </si>
  <si>
    <t>CAIXA PASSAGEM EM CHAPA, COM TAMPA PARAFUSADA, 300x300x120mm</t>
  </si>
  <si>
    <t>ELETRODUTO CORRUGADO PEAD - 4" COM ACESSÓRIOS</t>
  </si>
  <si>
    <t>CAIXA DE PASSAGEM E TAMPA PRÉ-MOLDADAS EM CONCRETO, SEM FUNDO, 30X30CM</t>
  </si>
  <si>
    <t>CAIXA DE PASSAGEM E TAMPA PRÉ-MOLDADAS EM CONCRETO, SEM FUNDO, 50X50CM</t>
  </si>
  <si>
    <t>TOMADAS INTERRUPTORES E ACESSÓRIOS - REF.:  MÓDULO LIZ - EM CODUTELE</t>
  </si>
  <si>
    <t>RELÉ FOTOCÉLULA - 110/220V</t>
  </si>
  <si>
    <t xml:space="preserve">CABOS E ACESSÓRIOS </t>
  </si>
  <si>
    <t>CABOS DE ILUMINAÇÃO</t>
  </si>
  <si>
    <t>CABOS DE FORÇA</t>
  </si>
  <si>
    <t>CABO DE COBRE FLEXÍVEL DE 150 MM², ISOLAMENTO 0,6/1KV - ISOLAÇÃO HEPR 90°C - BAIXA EMISSÃO DE FUMAÇA E GASES - COR PRETA</t>
  </si>
  <si>
    <t>CABO DE COBRE FLEXÍVEL DE 16 MM², ISOLAMENTO 0,6/1KV - ISOLAÇÃO HEPR 90°C - BAIXA EMISSÃO DE FUMAÇA E GASES - COR AZUL</t>
  </si>
  <si>
    <t>TERMINAL DE PRESSÃO/COMPRESSÃO PARA CABO DE 150 MM²</t>
  </si>
  <si>
    <t>LUMINÁRIA PENDENTE LED 100W COM MONTAGEM EM PAREDE, SMD 3030 MID POWER, EM ALUMÍNIO EXTRUDADO, COM LENTE ÓPTICA EM POLICARBONATO, COM ALÇA DE FIXAÇÃO EM AÇO INOXIDÁVEL 304, COMPLETA COM RABICHO (1x3/C#1,5mm²) COM 1,5m DE COMPRIMENTO E PLUGUE 2P+T, LÂMPADAS  E DRIVER 100 ~ 280 VAC, 50HZ / 60HZ. REF.: HBMI-1005-9-G4 DA BRIGHTLUX (100W).</t>
  </si>
  <si>
    <t>LUMINÁRIA PENDENTE LED 100W COM MONTAGEM EM TETO, SMD 3030 MID POWER, EM ALUMÍNIO EXTRUDADO, COM LENTE ÓPTICA EM POLICARBONATO, COM ALÇA DE FIXAÇÃO EM AÇO INOXIDÁVEL 304, COMPLETA COM RABICHO (1x3/C#1,5mm²) COM 1,5m DE COMPRIMENTO E PLUGUE 2P+T, LÂMPADAS  E DRIVER 100 ~ 280 VAC, 50HZ / 60HZ. REF.: HBMI-1505-9-G4 DA BRIGHTLUX.</t>
  </si>
  <si>
    <t xml:space="preserve">ARANDELA DE PAREDE LED 18W, CORPO EM CHAPA DE AÇO GALVANIZADA COM ACABAMENTO EM PINTURA  ELETROSTÁTICA NA COR BRANCA, TIPO TARTARUGA MÓD. DE LED LE COM DISSIPADOR EM ALUM., GRAU DE PROTEÇÃO IP65. </t>
  </si>
  <si>
    <t>BLOCO AUTÔNOMO DE ILUMINAÇÃO DE EMERGÊNCIA COM AUTONOMIA MÍNIMA DE 1 HORA, EQUIPADO COM 2 LÂMPADAS DE 11 W</t>
  </si>
  <si>
    <t>BLOCO AUTÔNOMO DE ILUMINAÇÃO DE EMERGÊNCIA COM INDICAÇÃO DE "SAÍDA", COM AUTONOMIA MÍNIMA DE 1 HORA, EQUIPADO COM 2 LÂMPADAS DE 11 W</t>
  </si>
  <si>
    <t>BLOCO AUTÔNOMO DE ILUMINAÇÃO DE EMERGÊNCIA, 110/220V, MONTADA COM 2 FAROIS DE 25W, FORNECIDO COM CABO FLEXÍVEL #3x1,5mm² E PLUG 2P+T-10A.</t>
  </si>
  <si>
    <t>FITA PERFURADA EM LATÃO NIQUELADO 20 X 0,8MM - COM ACESSÓRIOS PARA FIXAÇÃO</t>
  </si>
  <si>
    <t>CAPTAÇÃO</t>
  </si>
  <si>
    <t>TERMINAL AÉREO EM BARRA CHATA DE ALUMÍNIO 7/8" x 1/8" x 600mm. REF.: TEL940
FABRICANTE: TERMOTÉCNICA.</t>
  </si>
  <si>
    <t>BARRA CONDUTORA CHATA EM ALUMÍNIO DE 3/4´ X 1/4´, INCLUSIVE ACESSÓRIOS DE FIXAÇÃO</t>
  </si>
  <si>
    <t>GRAMPO PLANO TIPO "X", PARA BARRA CHATA DE ALUMINIO ATÉ 28mm. REF.: TEL 723</t>
  </si>
  <si>
    <t>CAPTOR TIPO FRANKLIN, H= 300 MM, 4 PONTOS, 2 DESCIDAS, ACABAMENTO CROMADO</t>
  </si>
  <si>
    <t>BRAÇADEIRA DE CONTRAVENTAGEM PARA MASTRO DE DIÂMETRO 2´</t>
  </si>
  <si>
    <t>APOIO PARA MASTRO DE DIÂMETRO 2´</t>
  </si>
  <si>
    <t>BASE PARA MASTRO DE DIÂMETRO 2´</t>
  </si>
  <si>
    <t>MASTRO SIMPLES GALVANIZADO DE DIÂMETRO 2´ - 3 A 5 metros</t>
  </si>
  <si>
    <t>HASTE DE ATERRAMENTO DE 3/4" X 3 M</t>
  </si>
  <si>
    <t>SOLDA EXOTÉRMICA CONEXÃO CABO-CABO HORIZONTAL EM T, BITOLA 70-70 MM²</t>
  </si>
  <si>
    <t>SOLDA EXOTÉRMICA CONEXÃO CABO-CABO EM X SOBREPOSTO, BITOLA 70-70 MM²</t>
  </si>
  <si>
    <t>SOLDA EXOTÉRMICA CONEXÃO CABO-HASTE NA LATERAL, BITOLA DO CABO DE 25MM² A 70MM² PARA HASTE DE 5/8" E 3/4"</t>
  </si>
  <si>
    <t>SERVIÇOS E EQUIPAMENTOS</t>
  </si>
  <si>
    <t>QLF-1016-2500
VER DIAGRAMA TRIFILAR - QLF-1016-2500 - DOP-A1016-PE-EL-DE-1503 ;
MEMORIA DESCRITIVO DE ELÉTRICA - DOP-A1016-PE-EL-MD-0001</t>
  </si>
  <si>
    <t>CHAVES DE PARTIDA
PARTIDA DIRETA TRIFÁSICA COM COMUTAÇÃO AUTOMÁTICA PARA 2 MOTORES, VER ITEM 5.2.2 DO MEMORIAL DESCRITIVO.</t>
  </si>
  <si>
    <t>SENSOR DE NÍVEL</t>
  </si>
  <si>
    <t>SPCI - SISTEMA DE PROTEÇÃO CONTRA INCÊNDIO</t>
  </si>
  <si>
    <t>DOP-A1016-PE-IN-LI-0001_00</t>
  </si>
  <si>
    <t>04/04</t>
  </si>
  <si>
    <t>SPCI - PRÉDIO 1016 – CPFI 4 - FASE I</t>
  </si>
  <si>
    <t>SISTEMA DE LINHA DE VIDA</t>
  </si>
  <si>
    <t xml:space="preserve">LINHA DE VIDA </t>
  </si>
  <si>
    <t xml:space="preserve">Fornecimento e Instalação de sistema de linha de vida para trabalho em altura </t>
  </si>
  <si>
    <t xml:space="preserve">Laudo Técnico de Linha de Vida </t>
  </si>
  <si>
    <t>QTD</t>
  </si>
  <si>
    <t>EQUIPAMENTOS E SUPORTES</t>
  </si>
  <si>
    <t>Extintores portáteis  do tipo "Pó químico ABC", com capacidade extintora mínima de 2-A: 20-B: C. Armazenados em abrigo em área externa - capacidade de 6Kg</t>
  </si>
  <si>
    <t>6 kg</t>
  </si>
  <si>
    <t>Suporte para extintor de piso em aço inoxidável</t>
  </si>
  <si>
    <t>SINALIZAÇÃO - EQUIPAMENTOS DE EXTINÇÃO, ALARME DE INC., E ROTA DE FUGA</t>
  </si>
  <si>
    <t xml:space="preserve">Placa de sinalização em PVC fotoluminescente (200x200mm), com indicação de equipamentos de alarme, detecção e extinção de incêndio. </t>
  </si>
  <si>
    <t>(313x313x2mm)</t>
  </si>
  <si>
    <t>(442x221x2mm)</t>
  </si>
  <si>
    <t>Placa de sinalização em PVC fotoluminescente, com identificação de pavimentos</t>
  </si>
  <si>
    <t>(200x100x2mm)</t>
  </si>
  <si>
    <t>- 4 PLANILHAS QUE DIVIDEM O PROJETO EM DISCIPLINAS</t>
  </si>
  <si>
    <t>ESTA PASTA DE TRABALHO CONTÉM 5 PLANILHAS:</t>
  </si>
  <si>
    <r>
      <t xml:space="preserve">TODAS AS 5 PLANILHAS SEGUINTES POSSUEM CABEÇALHO PADRONIZADO ONDE AS LICITANTES DEVEM COLOCAR LOGOTIPO DA EMPRESA NO ESPAÇO INDICADO, E PREENCHER OS CAMPOS </t>
    </r>
    <r>
      <rPr>
        <b/>
        <sz val="12"/>
        <color theme="1"/>
        <rFont val="Calibri"/>
        <family val="2"/>
        <scheme val="minor"/>
      </rPr>
      <t>"EMPRESA LICITANTE"</t>
    </r>
    <r>
      <rPr>
        <sz val="12"/>
        <color theme="1"/>
        <rFont val="Calibri"/>
        <family val="2"/>
        <scheme val="minor"/>
      </rPr>
      <t xml:space="preserve"> E </t>
    </r>
    <r>
      <rPr>
        <b/>
        <sz val="12"/>
        <color theme="1"/>
        <rFont val="Calibri"/>
        <family val="2"/>
        <scheme val="minor"/>
      </rPr>
      <t>"DATA"</t>
    </r>
    <r>
      <rPr>
        <sz val="12"/>
        <color theme="1"/>
        <rFont val="Calibri"/>
        <family val="2"/>
        <scheme val="minor"/>
      </rPr>
      <t xml:space="preserve"> DA PROPOSTA.</t>
    </r>
  </si>
  <si>
    <r>
      <t xml:space="preserve">NAS 4 PLANILHAS QUE DIVIDEM O PROJETO EM DISCIPLINAS PREENCHER SOMENTE AS COLUNAS </t>
    </r>
    <r>
      <rPr>
        <b/>
        <sz val="12"/>
        <color theme="1"/>
        <rFont val="Calibri"/>
        <family val="2"/>
        <scheme val="minor"/>
      </rPr>
      <t>"CUSTOS UNIT. MAT./EQUIP."</t>
    </r>
    <r>
      <rPr>
        <sz val="12"/>
        <color theme="1"/>
        <rFont val="Calibri"/>
        <family val="2"/>
        <scheme val="minor"/>
      </rPr>
      <t xml:space="preserve"> E </t>
    </r>
    <r>
      <rPr>
        <b/>
        <sz val="12"/>
        <color theme="1"/>
        <rFont val="Calibri"/>
        <family val="2"/>
        <scheme val="minor"/>
      </rPr>
      <t>"CUSTO UNITÁRIO MÃO DE OBRA"</t>
    </r>
    <r>
      <rPr>
        <sz val="12"/>
        <color theme="1"/>
        <rFont val="Calibri"/>
        <family val="2"/>
        <scheme val="minor"/>
      </rPr>
      <t>.</t>
    </r>
  </si>
  <si>
    <t>ATENTAR-SE PARA O PREENCHIMENTO DOS CUSTOS UNITÁRIOS DE MAT./EQUIP. E DE MÃO DE OBRA DE ACORDO COM A DESCRIÇÃO DOS SERVIÇOS. PODE HAVER CASOS, DE ACORDO COM A NATUREZA DOS SERVIÇOS, EM QUE APENAS UMA DAS COLUNAS DEVE SER PREENCHIDA.</t>
  </si>
  <si>
    <r>
      <t>O CUSTO TOTAL SERÁ EXPORTADO AUTOMATICAMENTE PARA A PLANILHA "</t>
    </r>
    <r>
      <rPr>
        <b/>
        <sz val="12"/>
        <color theme="1"/>
        <rFont val="Calibri"/>
        <family val="2"/>
        <scheme val="minor"/>
      </rPr>
      <t>RESUMO</t>
    </r>
    <r>
      <rPr>
        <sz val="12"/>
        <color theme="1"/>
        <rFont val="Calibri"/>
        <family val="2"/>
        <scheme val="minor"/>
      </rPr>
      <t>".</t>
    </r>
  </si>
  <si>
    <r>
      <t>PREENCHER NA PLANILHA RESUMO SOMENTE A COLUNA DO "</t>
    </r>
    <r>
      <rPr>
        <b/>
        <sz val="12"/>
        <color theme="1"/>
        <rFont val="Calibri"/>
        <family val="2"/>
        <scheme val="minor"/>
      </rPr>
      <t>BDI APLICADO</t>
    </r>
    <r>
      <rPr>
        <sz val="12"/>
        <color theme="1"/>
        <rFont val="Calibri"/>
        <family val="2"/>
        <scheme val="minor"/>
      </rPr>
      <t>" E OS CAMPOS QUE IDENTIFICAM O RESPONSÁVEL LEGAL PELA PROPOSTA.</t>
    </r>
  </si>
  <si>
    <r>
      <t>NO CASO DE SEREM PREVISTOS SERVIÇOS DE "</t>
    </r>
    <r>
      <rPr>
        <b/>
        <sz val="12"/>
        <color theme="1"/>
        <rFont val="Calibri"/>
        <family val="2"/>
        <scheme val="minor"/>
      </rPr>
      <t>SIMPLES FORNECIMENTO</t>
    </r>
    <r>
      <rPr>
        <sz val="12"/>
        <color theme="1"/>
        <rFont val="Calibri"/>
        <family val="2"/>
        <scheme val="minor"/>
      </rPr>
      <t xml:space="preserve">" QUE SÃO LANÇADOS NO FINAL DAS PLANILHAS, É ESPERADO QUE PARA ELES AS LICITANTES PROPONHAM </t>
    </r>
    <r>
      <rPr>
        <b/>
        <sz val="12"/>
        <color theme="1"/>
        <rFont val="Calibri"/>
        <family val="2"/>
        <scheme val="minor"/>
      </rPr>
      <t>BDI MENOR</t>
    </r>
    <r>
      <rPr>
        <sz val="12"/>
        <color theme="1"/>
        <rFont val="Calibri"/>
        <family val="2"/>
        <scheme val="minor"/>
      </rPr>
      <t xml:space="preserve"> EM RELAÇÃO AO OFERTADO PARA OS SERVIÇOS EM GERAL.</t>
    </r>
  </si>
  <si>
    <r>
      <t xml:space="preserve">NO BDI </t>
    </r>
    <r>
      <rPr>
        <b/>
        <sz val="12"/>
        <color theme="1"/>
        <rFont val="Calibri"/>
        <family val="2"/>
        <scheme val="minor"/>
      </rPr>
      <t>DEVEM SER COMPUTADAS TODAS AS DESPESAS INDIRETAS</t>
    </r>
    <r>
      <rPr>
        <sz val="12"/>
        <color theme="1"/>
        <rFont val="Calibri"/>
        <family val="2"/>
        <scheme val="minor"/>
      </rPr>
      <t xml:space="preserve">, GASTOS COM A ADMINISTRAÇÃO CENTRAL, DESPESAS FINANCEIRAS, RISCOS, GARANTIAS E SEGUROS, </t>
    </r>
    <r>
      <rPr>
        <b/>
        <sz val="12"/>
        <color theme="1"/>
        <rFont val="Calibri"/>
        <family val="2"/>
        <scheme val="minor"/>
      </rPr>
      <t>INCLUSIVE SEGURO PARA RISCOS DE ENGENHARIA E RESPONSABILIDADE CIVIL</t>
    </r>
    <r>
      <rPr>
        <sz val="12"/>
        <color theme="1"/>
        <rFont val="Calibri"/>
        <family val="2"/>
        <scheme val="minor"/>
      </rPr>
      <t>.</t>
    </r>
  </si>
  <si>
    <r>
      <t xml:space="preserve">LEMBRAMOS QUE NO BDI </t>
    </r>
    <r>
      <rPr>
        <b/>
        <sz val="14"/>
        <rFont val="Calibri"/>
        <family val="2"/>
        <scheme val="minor"/>
      </rPr>
      <t>DEVEM SER COMPUTADAS TODAS AS DESPESAS INDIRETAS</t>
    </r>
    <r>
      <rPr>
        <sz val="14"/>
        <rFont val="Calibri"/>
        <family val="2"/>
        <scheme val="minor"/>
      </rPr>
      <t>, GASTOS COM A ADMINISTRAÇÃO CENTRAL, DESPESAS FINANCEIRAS, RISCOS, GARANTIAS E SEGUROS,</t>
    </r>
    <r>
      <rPr>
        <b/>
        <sz val="14"/>
        <rFont val="Calibri"/>
        <family val="2"/>
        <scheme val="minor"/>
      </rPr>
      <t xml:space="preserve"> INCLUSIVE SEGURO PARA RISCOS DE ENGENHARIA E RESPONSABILIDADE CIVIL.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</si>
</sst>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43" formatCode="_-* #,##0.00_-;\-* #,##0.00_-;_-* &quot;-&quot;??_-;_-@_-"/>
    <numFmt numFmtId="164" formatCode="0.0"/>
    <numFmt numFmtId="165" formatCode="_(&quot;$&quot;* #,##0.00_);_(&quot;$&quot;* \(#,##0.00\);_(&quot;$&quot;* &quot;-&quot;??_);_(@_)"/>
    <numFmt numFmtId="166" formatCode="_-[$R$-416]\ * #,##0.00_-;\-[$R$-416]\ * #,##0.00_-;_-[$R$-416]\ * &quot;-&quot;??_-;_-@_-"/>
  </numFmts>
  <fonts count="29" x14ac:knownFonts="1">
    <font>
      <sz val="11"/>
      <color theme="1"/>
      <name val="Calibri"/>
      <family val="2"/>
      <scheme val="minor"/>
    </font>
    <font>
      <sz val="10"/>
      <name val="Arial"/>
      <family val="2"/>
    </font>
    <font>
      <b/>
      <sz val="11"/>
      <name val="Calibri"/>
      <family val="2"/>
      <scheme val="minor"/>
    </font>
    <font>
      <b/>
      <sz val="16"/>
      <name val="Calibri"/>
      <family val="2"/>
      <scheme val="minor"/>
    </font>
    <font>
      <sz val="8"/>
      <name val="Calibri"/>
      <family val="2"/>
      <scheme val="minor"/>
    </font>
    <font>
      <sz val="14"/>
      <name val="Calibri"/>
      <family val="2"/>
      <scheme val="minor"/>
    </font>
    <font>
      <b/>
      <sz val="14"/>
      <name val="Calibri"/>
      <family val="2"/>
      <scheme val="minor"/>
    </font>
    <font>
      <sz val="12"/>
      <name val="Calibri"/>
      <family val="2"/>
      <scheme val="minor"/>
    </font>
    <font>
      <b/>
      <sz val="18"/>
      <name val="Calibri"/>
      <family val="2"/>
      <scheme val="minor"/>
    </font>
    <font>
      <b/>
      <sz val="12"/>
      <name val="Calibri"/>
      <family val="2"/>
      <scheme val="minor"/>
    </font>
    <font>
      <sz val="11"/>
      <name val="Calibri"/>
      <family val="2"/>
      <scheme val="minor"/>
    </font>
    <font>
      <sz val="11"/>
      <color theme="1"/>
      <name val="Calibri"/>
      <family val="2"/>
      <scheme val="minor"/>
    </font>
    <font>
      <sz val="10"/>
      <color indexed="8"/>
      <name val="Arial"/>
      <family val="2"/>
    </font>
    <font>
      <sz val="8"/>
      <color indexed="8"/>
      <name val="Times New Roman"/>
      <family val="1"/>
    </font>
    <font>
      <b/>
      <sz val="12"/>
      <color theme="0"/>
      <name val="Calibri"/>
      <family val="2"/>
      <scheme val="minor"/>
    </font>
    <font>
      <sz val="10"/>
      <name val="Calibri"/>
      <family val="2"/>
      <scheme val="minor"/>
    </font>
    <font>
      <b/>
      <sz val="13"/>
      <name val="Calibri"/>
      <family val="2"/>
      <scheme val="minor"/>
    </font>
    <font>
      <b/>
      <sz val="13"/>
      <color theme="0"/>
      <name val="Calibri"/>
      <family val="2"/>
      <scheme val="minor"/>
    </font>
    <font>
      <b/>
      <sz val="15"/>
      <color theme="0"/>
      <name val="Calibri"/>
      <family val="2"/>
      <scheme val="minor"/>
    </font>
    <font>
      <sz val="11"/>
      <color indexed="8"/>
      <name val="Calibri"/>
      <family val="2"/>
      <scheme val="minor"/>
    </font>
    <font>
      <sz val="10"/>
      <name val="Arial"/>
      <family val="2"/>
    </font>
    <font>
      <sz val="10"/>
      <color indexed="8"/>
      <name val="ARIAL"/>
      <charset val="1"/>
    </font>
    <font>
      <b/>
      <sz val="16"/>
      <color theme="0"/>
      <name val="Calibri"/>
      <family val="2"/>
      <scheme val="minor"/>
    </font>
    <font>
      <sz val="16"/>
      <name val="Calibri"/>
      <family val="2"/>
      <scheme val="minor"/>
    </font>
    <font>
      <b/>
      <sz val="14"/>
      <color theme="1"/>
      <name val="Calibri"/>
      <family val="2"/>
      <scheme val="minor"/>
    </font>
    <font>
      <sz val="12"/>
      <color theme="1"/>
      <name val="Calibri"/>
      <family val="2"/>
      <scheme val="minor"/>
    </font>
    <font>
      <sz val="12"/>
      <color theme="1"/>
      <name val="Calibri"/>
      <family val="2"/>
    </font>
    <font>
      <sz val="12"/>
      <color theme="0"/>
      <name val="Calibri"/>
      <family val="2"/>
      <scheme val="minor"/>
    </font>
    <font>
      <b/>
      <sz val="12"/>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1" tint="0.14999847407452621"/>
        <bgColor indexed="64"/>
      </patternFill>
    </fill>
    <fill>
      <patternFill patternType="solid">
        <fgColor theme="3"/>
        <bgColor indexed="64"/>
      </patternFill>
    </fill>
    <fill>
      <patternFill patternType="solid">
        <fgColor theme="3" tint="0.39997558519241921"/>
        <bgColor indexed="64"/>
      </patternFill>
    </fill>
    <fill>
      <patternFill patternType="solid">
        <fgColor theme="4" tint="0.39997558519241921"/>
        <bgColor indexed="64"/>
      </patternFill>
    </fill>
  </fills>
  <borders count="23">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theme="0"/>
      </top>
      <bottom style="thin">
        <color indexed="64"/>
      </bottom>
      <diagonal/>
    </border>
    <border>
      <left style="thin">
        <color theme="0"/>
      </left>
      <right style="thin">
        <color theme="0"/>
      </right>
      <top style="thin">
        <color theme="0"/>
      </top>
      <bottom/>
      <diagonal/>
    </border>
    <border>
      <left style="thin">
        <color indexed="64"/>
      </left>
      <right/>
      <top/>
      <bottom style="thin">
        <color theme="0"/>
      </bottom>
      <diagonal/>
    </border>
    <border>
      <left/>
      <right/>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25">
    <xf numFmtId="0" fontId="0" fillId="0" borderId="0"/>
    <xf numFmtId="0" fontId="1" fillId="0" borderId="0"/>
    <xf numFmtId="0" fontId="1" fillId="0" borderId="0"/>
    <xf numFmtId="0" fontId="1" fillId="0" borderId="0"/>
    <xf numFmtId="0" fontId="1" fillId="0" borderId="0"/>
    <xf numFmtId="0" fontId="11" fillId="0" borderId="0"/>
    <xf numFmtId="165" fontId="13" fillId="0" borderId="0" applyFont="0" applyFill="0" applyBorder="0" applyAlignment="0" applyProtection="0"/>
    <xf numFmtId="43" fontId="11" fillId="0" borderId="0" applyFont="0" applyFill="0" applyBorder="0" applyAlignment="0" applyProtection="0"/>
    <xf numFmtId="0" fontId="1" fillId="0" borderId="0"/>
    <xf numFmtId="43" fontId="11" fillId="0" borderId="0" applyFont="0" applyFill="0" applyBorder="0" applyAlignment="0" applyProtection="0"/>
    <xf numFmtId="0" fontId="12" fillId="0" borderId="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9" fillId="0" borderId="0"/>
    <xf numFmtId="0" fontId="11" fillId="0" borderId="0"/>
    <xf numFmtId="0" fontId="11" fillId="0" borderId="0"/>
    <xf numFmtId="0" fontId="12" fillId="0" borderId="0"/>
    <xf numFmtId="0" fontId="1" fillId="0" borderId="0"/>
    <xf numFmtId="0" fontId="20" fillId="0" borderId="0"/>
    <xf numFmtId="44" fontId="11" fillId="0" borderId="0" applyFont="0" applyFill="0" applyBorder="0" applyAlignment="0" applyProtection="0"/>
    <xf numFmtId="0" fontId="12" fillId="0" borderId="0">
      <alignment vertical="top"/>
    </xf>
    <xf numFmtId="0" fontId="11" fillId="0" borderId="0"/>
    <xf numFmtId="0" fontId="12" fillId="0" borderId="0">
      <alignment vertical="top"/>
    </xf>
    <xf numFmtId="0" fontId="21" fillId="0" borderId="0">
      <alignment vertical="top"/>
    </xf>
  </cellStyleXfs>
  <cellXfs count="205">
    <xf numFmtId="0" fontId="0" fillId="0" borderId="0" xfId="0"/>
    <xf numFmtId="10" fontId="14" fillId="6" borderId="5" xfId="11" applyNumberFormat="1" applyFont="1" applyFill="1" applyBorder="1" applyAlignment="1" applyProtection="1">
      <alignment horizontal="right" vertical="center" wrapText="1"/>
    </xf>
    <xf numFmtId="10" fontId="10" fillId="0" borderId="0" xfId="11" applyNumberFormat="1" applyFont="1" applyProtection="1"/>
    <xf numFmtId="44" fontId="10" fillId="0" borderId="0" xfId="20" applyFont="1" applyProtection="1"/>
    <xf numFmtId="0" fontId="25" fillId="0" borderId="0" xfId="0" applyFont="1"/>
    <xf numFmtId="0" fontId="25" fillId="0" borderId="0" xfId="0" quotePrefix="1" applyFont="1"/>
    <xf numFmtId="14" fontId="6" fillId="0" borderId="13" xfId="4" applyNumberFormat="1" applyFont="1" applyBorder="1" applyAlignment="1" applyProtection="1">
      <alignment horizontal="center" vertical="center"/>
      <protection locked="0"/>
    </xf>
    <xf numFmtId="10" fontId="17" fillId="4" borderId="3" xfId="11" applyNumberFormat="1" applyFont="1" applyFill="1" applyBorder="1" applyAlignment="1" applyProtection="1">
      <alignment horizontal="center" vertical="center"/>
    </xf>
    <xf numFmtId="10" fontId="23" fillId="0" borderId="13" xfId="11" applyNumberFormat="1" applyFont="1" applyFill="1" applyBorder="1" applyAlignment="1" applyProtection="1">
      <alignment horizontal="center" vertical="center" wrapText="1"/>
      <protection locked="0"/>
    </xf>
    <xf numFmtId="10" fontId="23" fillId="0" borderId="5" xfId="11" applyNumberFormat="1" applyFont="1" applyFill="1" applyBorder="1" applyAlignment="1" applyProtection="1">
      <alignment horizontal="center" vertical="center" wrapText="1"/>
      <protection locked="0"/>
    </xf>
    <xf numFmtId="166" fontId="7" fillId="0" borderId="5" xfId="3" applyNumberFormat="1" applyFont="1" applyBorder="1" applyAlignment="1" applyProtection="1">
      <alignment vertical="center" wrapText="1"/>
      <protection locked="0"/>
    </xf>
    <xf numFmtId="44" fontId="14" fillId="6" borderId="5" xfId="20" applyFont="1" applyFill="1" applyBorder="1" applyAlignment="1" applyProtection="1">
      <alignment horizontal="right" vertical="center"/>
    </xf>
    <xf numFmtId="44" fontId="14" fillId="7" borderId="5" xfId="20" applyFont="1" applyFill="1" applyBorder="1" applyAlignment="1" applyProtection="1">
      <alignment horizontal="right" vertical="center"/>
    </xf>
    <xf numFmtId="0" fontId="10" fillId="0" borderId="0" xfId="0" applyFont="1"/>
    <xf numFmtId="0" fontId="4" fillId="3" borderId="14" xfId="4" applyFont="1" applyFill="1" applyBorder="1" applyAlignment="1">
      <alignment horizontal="left" vertical="center"/>
    </xf>
    <xf numFmtId="0" fontId="4" fillId="3" borderId="1" xfId="4" applyFont="1" applyFill="1" applyBorder="1" applyAlignment="1">
      <alignment vertical="center"/>
    </xf>
    <xf numFmtId="0" fontId="3" fillId="0" borderId="10" xfId="2" applyFont="1" applyBorder="1" applyAlignment="1">
      <alignment horizontal="center" vertical="center"/>
    </xf>
    <xf numFmtId="16" fontId="3" fillId="0" borderId="13" xfId="2" quotePrefix="1" applyNumberFormat="1" applyFont="1" applyBorder="1" applyAlignment="1">
      <alignment horizontal="center" vertical="center"/>
    </xf>
    <xf numFmtId="0" fontId="14" fillId="5" borderId="15" xfId="3" applyFont="1" applyFill="1" applyBorder="1" applyAlignment="1">
      <alignment horizontal="center" vertical="center" wrapText="1"/>
    </xf>
    <xf numFmtId="43" fontId="14" fillId="5" borderId="15" xfId="3" applyNumberFormat="1" applyFont="1" applyFill="1" applyBorder="1" applyAlignment="1">
      <alignment horizontal="center" vertical="center" wrapText="1"/>
    </xf>
    <xf numFmtId="1" fontId="14" fillId="4" borderId="6" xfId="3" quotePrefix="1" applyNumberFormat="1" applyFont="1" applyFill="1" applyBorder="1" applyAlignment="1">
      <alignment vertical="center"/>
    </xf>
    <xf numFmtId="1" fontId="14" fillId="4" borderId="3" xfId="3" quotePrefix="1" applyNumberFormat="1" applyFont="1" applyFill="1" applyBorder="1" applyAlignment="1">
      <alignment vertical="center"/>
    </xf>
    <xf numFmtId="44" fontId="14" fillId="4" borderId="3" xfId="20" quotePrefix="1" applyFont="1" applyFill="1" applyBorder="1" applyAlignment="1" applyProtection="1">
      <alignment vertical="center"/>
    </xf>
    <xf numFmtId="0" fontId="7" fillId="0" borderId="0" xfId="0" applyFont="1"/>
    <xf numFmtId="1" fontId="14" fillId="4" borderId="5" xfId="3" quotePrefix="1" applyNumberFormat="1" applyFont="1" applyFill="1" applyBorder="1" applyAlignment="1">
      <alignment horizontal="center" vertical="center" wrapText="1"/>
    </xf>
    <xf numFmtId="164" fontId="14" fillId="4" borderId="5" xfId="3" applyNumberFormat="1" applyFont="1" applyFill="1" applyBorder="1" applyAlignment="1">
      <alignment horizontal="center" vertical="center" wrapText="1"/>
    </xf>
    <xf numFmtId="0" fontId="14" fillId="4" borderId="5" xfId="3" applyFont="1" applyFill="1" applyBorder="1" applyAlignment="1">
      <alignment horizontal="center" vertical="center" wrapText="1"/>
    </xf>
    <xf numFmtId="4" fontId="14" fillId="4" borderId="5" xfId="3" applyNumberFormat="1" applyFont="1" applyFill="1" applyBorder="1" applyAlignment="1">
      <alignment horizontal="center" vertical="center" wrapText="1"/>
    </xf>
    <xf numFmtId="44" fontId="14" fillId="4" borderId="5" xfId="20" applyFont="1" applyFill="1" applyBorder="1" applyAlignment="1" applyProtection="1">
      <alignment horizontal="center" vertical="center"/>
    </xf>
    <xf numFmtId="1" fontId="14" fillId="6" borderId="5" xfId="3" quotePrefix="1" applyNumberFormat="1" applyFont="1" applyFill="1" applyBorder="1" applyAlignment="1">
      <alignment horizontal="center" vertical="center"/>
    </xf>
    <xf numFmtId="164" fontId="14" fillId="6" borderId="5" xfId="3" applyNumberFormat="1" applyFont="1" applyFill="1" applyBorder="1" applyAlignment="1">
      <alignment horizontal="center" vertical="center" wrapText="1"/>
    </xf>
    <xf numFmtId="0" fontId="14" fillId="6" borderId="5" xfId="10" applyFont="1" applyFill="1" applyBorder="1" applyAlignment="1">
      <alignment horizontal="center" vertical="center" wrapText="1"/>
    </xf>
    <xf numFmtId="4" fontId="14" fillId="6" borderId="5" xfId="3" applyNumberFormat="1" applyFont="1" applyFill="1" applyBorder="1" applyAlignment="1">
      <alignment horizontal="center" vertical="center" wrapText="1"/>
    </xf>
    <xf numFmtId="1" fontId="7" fillId="0" borderId="5" xfId="3" quotePrefix="1" applyNumberFormat="1" applyFont="1" applyBorder="1" applyAlignment="1">
      <alignment horizontal="center" vertical="center"/>
    </xf>
    <xf numFmtId="164" fontId="7" fillId="0" borderId="5" xfId="3" applyNumberFormat="1" applyFont="1" applyBorder="1" applyAlignment="1">
      <alignment horizontal="center" vertical="center" wrapText="1"/>
    </xf>
    <xf numFmtId="0" fontId="7" fillId="0" borderId="5" xfId="10" applyFont="1" applyBorder="1" applyAlignment="1">
      <alignment horizontal="center" vertical="center" wrapText="1"/>
    </xf>
    <xf numFmtId="4" fontId="7" fillId="0" borderId="5" xfId="3" applyNumberFormat="1" applyFont="1" applyBorder="1" applyAlignment="1">
      <alignment horizontal="center" vertical="center" wrapText="1"/>
    </xf>
    <xf numFmtId="166" fontId="7" fillId="0" borderId="5" xfId="3" applyNumberFormat="1" applyFont="1" applyBorder="1" applyAlignment="1">
      <alignment horizontal="center" vertical="center"/>
    </xf>
    <xf numFmtId="1" fontId="14" fillId="4" borderId="5" xfId="3" quotePrefix="1" applyNumberFormat="1" applyFont="1" applyFill="1" applyBorder="1" applyAlignment="1">
      <alignment horizontal="center" vertical="center"/>
    </xf>
    <xf numFmtId="4" fontId="14" fillId="4" borderId="5" xfId="3" applyNumberFormat="1" applyFont="1" applyFill="1" applyBorder="1" applyAlignment="1">
      <alignment horizontal="center" vertical="center"/>
    </xf>
    <xf numFmtId="4" fontId="14" fillId="6" borderId="5" xfId="3" applyNumberFormat="1" applyFont="1" applyFill="1" applyBorder="1" applyAlignment="1">
      <alignment horizontal="center" vertical="center"/>
    </xf>
    <xf numFmtId="1" fontId="9" fillId="8" borderId="5" xfId="3" quotePrefix="1" applyNumberFormat="1" applyFont="1" applyFill="1" applyBorder="1" applyAlignment="1">
      <alignment horizontal="center" vertical="center"/>
    </xf>
    <xf numFmtId="164" fontId="9" fillId="8" borderId="5" xfId="3" applyNumberFormat="1" applyFont="1" applyFill="1" applyBorder="1" applyAlignment="1">
      <alignment horizontal="center" vertical="center" wrapText="1"/>
    </xf>
    <xf numFmtId="0" fontId="9" fillId="8" borderId="5" xfId="10" applyFont="1" applyFill="1" applyBorder="1" applyAlignment="1">
      <alignment horizontal="center" vertical="center" wrapText="1"/>
    </xf>
    <xf numFmtId="4" fontId="9" fillId="8" borderId="5" xfId="3" applyNumberFormat="1" applyFont="1" applyFill="1" applyBorder="1" applyAlignment="1">
      <alignment horizontal="center" vertical="center" wrapText="1"/>
    </xf>
    <xf numFmtId="4" fontId="9" fillId="8" borderId="5" xfId="3" applyNumberFormat="1" applyFont="1" applyFill="1" applyBorder="1" applyAlignment="1">
      <alignment horizontal="center" vertical="center"/>
    </xf>
    <xf numFmtId="166" fontId="7" fillId="0" borderId="5" xfId="3" applyNumberFormat="1" applyFont="1" applyBorder="1" applyAlignment="1">
      <alignment horizontal="center" vertical="center" wrapText="1"/>
    </xf>
    <xf numFmtId="0" fontId="14" fillId="5" borderId="2" xfId="3" applyFont="1" applyFill="1" applyBorder="1" applyAlignment="1">
      <alignment horizontal="center" vertical="center" wrapText="1"/>
    </xf>
    <xf numFmtId="1" fontId="14" fillId="4" borderId="3" xfId="3" quotePrefix="1" applyNumberFormat="1" applyFont="1" applyFill="1" applyBorder="1" applyAlignment="1">
      <alignment vertical="center" wrapText="1"/>
    </xf>
    <xf numFmtId="0" fontId="16" fillId="4" borderId="10" xfId="0" applyFont="1" applyFill="1" applyBorder="1" applyAlignment="1">
      <alignment vertical="center"/>
    </xf>
    <xf numFmtId="0" fontId="17" fillId="4" borderId="10" xfId="0" applyFont="1" applyFill="1" applyBorder="1" applyAlignment="1">
      <alignment horizontal="right" vertical="center" indent="1"/>
    </xf>
    <xf numFmtId="44" fontId="17" fillId="4" borderId="10" xfId="0" applyNumberFormat="1" applyFont="1" applyFill="1" applyBorder="1" applyAlignment="1">
      <alignment vertical="center"/>
    </xf>
    <xf numFmtId="0" fontId="16" fillId="4" borderId="10" xfId="0" applyFont="1" applyFill="1" applyBorder="1" applyAlignment="1">
      <alignment vertical="center" wrapText="1"/>
    </xf>
    <xf numFmtId="0" fontId="10" fillId="0" borderId="0" xfId="0" applyFont="1" applyAlignment="1">
      <alignment horizontal="center"/>
    </xf>
    <xf numFmtId="43" fontId="7" fillId="0" borderId="0" xfId="0" applyNumberFormat="1" applyFont="1"/>
    <xf numFmtId="166" fontId="10" fillId="0" borderId="0" xfId="0" applyNumberFormat="1" applyFont="1"/>
    <xf numFmtId="0" fontId="14" fillId="5" borderId="18" xfId="3" applyFont="1" applyFill="1" applyBorder="1" applyAlignment="1">
      <alignment horizontal="center" vertical="center" wrapText="1"/>
    </xf>
    <xf numFmtId="1" fontId="14" fillId="4" borderId="11" xfId="3" quotePrefix="1" applyNumberFormat="1" applyFont="1" applyFill="1" applyBorder="1" applyAlignment="1">
      <alignment vertical="center"/>
    </xf>
    <xf numFmtId="44" fontId="14" fillId="4" borderId="17" xfId="20" quotePrefix="1" applyFont="1" applyFill="1" applyBorder="1" applyAlignment="1" applyProtection="1">
      <alignment vertical="center"/>
    </xf>
    <xf numFmtId="1" fontId="14" fillId="4" borderId="12" xfId="3" quotePrefix="1" applyNumberFormat="1" applyFont="1" applyFill="1" applyBorder="1" applyAlignment="1">
      <alignment vertical="center"/>
    </xf>
    <xf numFmtId="166" fontId="14" fillId="4" borderId="5" xfId="3" applyNumberFormat="1" applyFont="1" applyFill="1" applyBorder="1" applyAlignment="1">
      <alignment vertical="center" wrapText="1"/>
    </xf>
    <xf numFmtId="166" fontId="14" fillId="4" borderId="5" xfId="3" applyNumberFormat="1" applyFont="1" applyFill="1" applyBorder="1" applyAlignment="1">
      <alignment horizontal="center" vertical="center" wrapText="1"/>
    </xf>
    <xf numFmtId="44" fontId="14" fillId="4" borderId="5" xfId="20" applyFont="1" applyFill="1" applyBorder="1" applyAlignment="1" applyProtection="1">
      <alignment vertical="center"/>
    </xf>
    <xf numFmtId="44" fontId="14" fillId="4" borderId="4" xfId="20" applyFont="1" applyFill="1" applyBorder="1" applyAlignment="1" applyProtection="1">
      <alignment vertical="center"/>
    </xf>
    <xf numFmtId="166" fontId="14" fillId="6" borderId="5" xfId="3" applyNumberFormat="1" applyFont="1" applyFill="1" applyBorder="1" applyAlignment="1">
      <alignment vertical="center" wrapText="1"/>
    </xf>
    <xf numFmtId="166" fontId="14" fillId="6" borderId="5" xfId="3" applyNumberFormat="1" applyFont="1" applyFill="1" applyBorder="1" applyAlignment="1">
      <alignment horizontal="center" vertical="center" wrapText="1"/>
    </xf>
    <xf numFmtId="44" fontId="14" fillId="6" borderId="5" xfId="20" applyFont="1" applyFill="1" applyBorder="1" applyAlignment="1" applyProtection="1">
      <alignment horizontal="center" vertical="center"/>
    </xf>
    <xf numFmtId="44" fontId="14" fillId="6" borderId="6" xfId="20" applyFont="1" applyFill="1" applyBorder="1" applyAlignment="1" applyProtection="1">
      <alignment vertical="center"/>
    </xf>
    <xf numFmtId="44" fontId="14" fillId="6" borderId="5" xfId="20" applyFont="1" applyFill="1" applyBorder="1" applyAlignment="1" applyProtection="1">
      <alignment vertical="center"/>
    </xf>
    <xf numFmtId="44" fontId="14" fillId="6" borderId="4" xfId="20" applyFont="1" applyFill="1" applyBorder="1" applyAlignment="1" applyProtection="1">
      <alignment vertical="center"/>
    </xf>
    <xf numFmtId="44" fontId="7" fillId="0" borderId="5" xfId="20" applyFont="1" applyBorder="1" applyAlignment="1" applyProtection="1">
      <alignment horizontal="center" vertical="center"/>
    </xf>
    <xf numFmtId="44" fontId="7" fillId="0" borderId="5" xfId="20" applyFont="1" applyBorder="1" applyAlignment="1" applyProtection="1">
      <alignment vertical="center"/>
    </xf>
    <xf numFmtId="1" fontId="14" fillId="7" borderId="5" xfId="3" quotePrefix="1" applyNumberFormat="1" applyFont="1" applyFill="1" applyBorder="1" applyAlignment="1">
      <alignment horizontal="center" vertical="center"/>
    </xf>
    <xf numFmtId="164" fontId="14" fillId="7" borderId="5" xfId="3" applyNumberFormat="1" applyFont="1" applyFill="1" applyBorder="1" applyAlignment="1">
      <alignment horizontal="center" vertical="center" wrapText="1"/>
    </xf>
    <xf numFmtId="0" fontId="14" fillId="7" borderId="5" xfId="10" applyFont="1" applyFill="1" applyBorder="1" applyAlignment="1">
      <alignment horizontal="center" vertical="center" wrapText="1"/>
    </xf>
    <xf numFmtId="4" fontId="14" fillId="7" borderId="5" xfId="3" applyNumberFormat="1" applyFont="1" applyFill="1" applyBorder="1" applyAlignment="1">
      <alignment horizontal="center" vertical="center" wrapText="1"/>
    </xf>
    <xf numFmtId="166" fontId="14" fillId="7" borderId="5" xfId="3" applyNumberFormat="1" applyFont="1" applyFill="1" applyBorder="1" applyAlignment="1">
      <alignment vertical="center" wrapText="1"/>
    </xf>
    <xf numFmtId="166" fontId="14" fillId="7" borderId="5" xfId="3" applyNumberFormat="1" applyFont="1" applyFill="1" applyBorder="1" applyAlignment="1">
      <alignment horizontal="center" vertical="center" wrapText="1"/>
    </xf>
    <xf numFmtId="44" fontId="14" fillId="7" borderId="5" xfId="20" applyFont="1" applyFill="1" applyBorder="1" applyAlignment="1" applyProtection="1">
      <alignment horizontal="center" vertical="center"/>
    </xf>
    <xf numFmtId="44" fontId="14" fillId="7" borderId="6" xfId="20" applyFont="1" applyFill="1" applyBorder="1" applyAlignment="1" applyProtection="1">
      <alignment vertical="center"/>
    </xf>
    <xf numFmtId="44" fontId="14" fillId="7" borderId="5" xfId="20" applyFont="1" applyFill="1" applyBorder="1" applyAlignment="1" applyProtection="1">
      <alignment vertical="center"/>
    </xf>
    <xf numFmtId="44" fontId="14" fillId="7" borderId="4" xfId="20" applyFont="1" applyFill="1" applyBorder="1" applyAlignment="1" applyProtection="1">
      <alignment vertical="center"/>
    </xf>
    <xf numFmtId="0" fontId="14" fillId="4" borderId="5" xfId="10" applyFont="1" applyFill="1" applyBorder="1" applyAlignment="1">
      <alignment horizontal="center" vertical="center" wrapText="1"/>
    </xf>
    <xf numFmtId="0" fontId="26" fillId="0" borderId="16" xfId="0" applyFont="1" applyBorder="1" applyAlignment="1">
      <alignment horizontal="center" vertical="center" wrapText="1"/>
    </xf>
    <xf numFmtId="44" fontId="9" fillId="8" borderId="5" xfId="20" applyFont="1" applyFill="1" applyBorder="1" applyAlignment="1" applyProtection="1">
      <alignment horizontal="center" vertical="center"/>
    </xf>
    <xf numFmtId="44" fontId="16" fillId="4" borderId="10" xfId="20" applyFont="1" applyFill="1" applyBorder="1" applyAlignment="1" applyProtection="1">
      <alignment vertical="center"/>
    </xf>
    <xf numFmtId="1" fontId="14" fillId="4" borderId="10" xfId="3" quotePrefix="1" applyNumberFormat="1" applyFont="1" applyFill="1" applyBorder="1" applyAlignment="1">
      <alignment vertical="center"/>
    </xf>
    <xf numFmtId="166" fontId="14" fillId="4" borderId="21" xfId="3" applyNumberFormat="1" applyFont="1" applyFill="1" applyBorder="1" applyAlignment="1">
      <alignment horizontal="center" vertical="center" wrapText="1"/>
    </xf>
    <xf numFmtId="4" fontId="14" fillId="4" borderId="5" xfId="3" applyNumberFormat="1" applyFont="1" applyFill="1" applyBorder="1" applyAlignment="1">
      <alignment vertical="center" wrapText="1"/>
    </xf>
    <xf numFmtId="4" fontId="14" fillId="4" borderId="4" xfId="3" applyNumberFormat="1" applyFont="1" applyFill="1" applyBorder="1" applyAlignment="1">
      <alignment vertical="center" wrapText="1"/>
    </xf>
    <xf numFmtId="4" fontId="7" fillId="0" borderId="5" xfId="3" applyNumberFormat="1" applyFont="1" applyBorder="1" applyAlignment="1">
      <alignment vertical="center" wrapText="1"/>
    </xf>
    <xf numFmtId="164" fontId="27" fillId="6" borderId="5" xfId="3" applyNumberFormat="1" applyFont="1" applyFill="1" applyBorder="1" applyAlignment="1">
      <alignment horizontal="center" vertical="center" wrapText="1"/>
    </xf>
    <xf numFmtId="0" fontId="27" fillId="6" borderId="5" xfId="10" applyFont="1" applyFill="1" applyBorder="1" applyAlignment="1">
      <alignment horizontal="center" vertical="center" wrapText="1"/>
    </xf>
    <xf numFmtId="4" fontId="27" fillId="6" borderId="5" xfId="3" applyNumberFormat="1" applyFont="1" applyFill="1" applyBorder="1" applyAlignment="1">
      <alignment horizontal="center" vertical="center" wrapText="1"/>
    </xf>
    <xf numFmtId="166" fontId="27" fillId="6" borderId="5" xfId="3" applyNumberFormat="1" applyFont="1" applyFill="1" applyBorder="1" applyAlignment="1">
      <alignment vertical="center" wrapText="1"/>
    </xf>
    <xf numFmtId="166" fontId="27" fillId="6" borderId="5" xfId="3" applyNumberFormat="1" applyFont="1" applyFill="1" applyBorder="1" applyAlignment="1">
      <alignment horizontal="center" vertical="center" wrapText="1"/>
    </xf>
    <xf numFmtId="4" fontId="27" fillId="6" borderId="5" xfId="3" applyNumberFormat="1" applyFont="1" applyFill="1" applyBorder="1" applyAlignment="1">
      <alignment vertical="center" wrapText="1"/>
    </xf>
    <xf numFmtId="4" fontId="14" fillId="6" borderId="6" xfId="3" applyNumberFormat="1" applyFont="1" applyFill="1" applyBorder="1" applyAlignment="1">
      <alignment vertical="center" wrapText="1"/>
    </xf>
    <xf numFmtId="4" fontId="14" fillId="6" borderId="5" xfId="3" applyNumberFormat="1" applyFont="1" applyFill="1" applyBorder="1" applyAlignment="1">
      <alignment vertical="center" wrapText="1"/>
    </xf>
    <xf numFmtId="4" fontId="14" fillId="6" borderId="4" xfId="3" applyNumberFormat="1" applyFont="1" applyFill="1" applyBorder="1" applyAlignment="1">
      <alignment vertical="center" wrapText="1"/>
    </xf>
    <xf numFmtId="166" fontId="18" fillId="4" borderId="3" xfId="0" applyNumberFormat="1" applyFont="1" applyFill="1" applyBorder="1" applyAlignment="1">
      <alignment vertical="center"/>
    </xf>
    <xf numFmtId="166" fontId="18" fillId="4" borderId="4" xfId="0" applyNumberFormat="1" applyFont="1" applyFill="1" applyBorder="1" applyAlignment="1">
      <alignment vertical="center"/>
    </xf>
    <xf numFmtId="166" fontId="14" fillId="4" borderId="13" xfId="3" applyNumberFormat="1" applyFont="1" applyFill="1" applyBorder="1" applyAlignment="1">
      <alignment horizontal="center" vertical="center" wrapText="1"/>
    </xf>
    <xf numFmtId="0" fontId="14" fillId="5" borderId="22" xfId="3" applyFont="1" applyFill="1" applyBorder="1" applyAlignment="1">
      <alignment horizontal="center" vertical="center" wrapText="1"/>
    </xf>
    <xf numFmtId="43" fontId="14" fillId="5" borderId="22" xfId="3" applyNumberFormat="1" applyFont="1" applyFill="1" applyBorder="1" applyAlignment="1">
      <alignment horizontal="center" vertical="center" wrapText="1"/>
    </xf>
    <xf numFmtId="10" fontId="17" fillId="4" borderId="3" xfId="0" applyNumberFormat="1" applyFont="1" applyFill="1" applyBorder="1" applyAlignment="1">
      <alignment horizontal="center" vertical="center"/>
    </xf>
    <xf numFmtId="0" fontId="22" fillId="5" borderId="15" xfId="3" applyFont="1" applyFill="1" applyBorder="1" applyAlignment="1">
      <alignment horizontal="center" vertical="center" wrapText="1"/>
    </xf>
    <xf numFmtId="1" fontId="23" fillId="0" borderId="5" xfId="3" quotePrefix="1" applyNumberFormat="1" applyFont="1" applyBorder="1" applyAlignment="1">
      <alignment horizontal="center"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22" fillId="4" borderId="3" xfId="0" applyFont="1" applyFill="1" applyBorder="1" applyAlignment="1">
      <alignment vertical="center"/>
    </xf>
    <xf numFmtId="0" fontId="10" fillId="0" borderId="0" xfId="0" applyFont="1" applyAlignment="1">
      <alignment horizontal="left"/>
    </xf>
    <xf numFmtId="4" fontId="10" fillId="0" borderId="0" xfId="0" applyNumberFormat="1" applyFont="1"/>
    <xf numFmtId="0" fontId="6" fillId="0" borderId="0" xfId="0" applyFont="1" applyAlignment="1">
      <alignment horizontal="right"/>
    </xf>
    <xf numFmtId="0" fontId="3" fillId="0" borderId="0" xfId="2" applyFont="1" applyAlignment="1">
      <alignment vertical="center"/>
    </xf>
    <xf numFmtId="4" fontId="2" fillId="0" borderId="0" xfId="0" applyNumberFormat="1" applyFont="1"/>
    <xf numFmtId="0" fontId="2" fillId="0" borderId="0" xfId="0" applyFont="1"/>
    <xf numFmtId="0" fontId="0" fillId="0" borderId="0" xfId="0" applyAlignment="1">
      <alignment vertical="center"/>
    </xf>
    <xf numFmtId="0" fontId="25" fillId="0" borderId="0" xfId="0" applyFont="1" applyAlignment="1">
      <alignment horizontal="left" vertical="center" wrapText="1"/>
    </xf>
    <xf numFmtId="0" fontId="24" fillId="0" borderId="0" xfId="0" applyFont="1" applyAlignment="1">
      <alignment horizontal="center"/>
    </xf>
    <xf numFmtId="0" fontId="25" fillId="0" borderId="0" xfId="0" applyFont="1" applyAlignment="1">
      <alignment horizontal="left"/>
    </xf>
    <xf numFmtId="0" fontId="25" fillId="0" borderId="0" xfId="0" applyFont="1" applyAlignment="1">
      <alignment horizontal="left" wrapText="1"/>
    </xf>
    <xf numFmtId="1" fontId="7" fillId="0" borderId="6" xfId="3" applyNumberFormat="1" applyFont="1" applyBorder="1" applyAlignment="1">
      <alignment horizontal="left" vertical="center" wrapText="1"/>
    </xf>
    <xf numFmtId="1" fontId="7" fillId="0" borderId="4" xfId="3" applyNumberFormat="1" applyFont="1" applyBorder="1" applyAlignment="1">
      <alignment horizontal="left" vertical="center" wrapText="1"/>
    </xf>
    <xf numFmtId="0" fontId="14" fillId="5" borderId="7" xfId="3" applyFont="1" applyFill="1" applyBorder="1" applyAlignment="1">
      <alignment horizontal="center" vertical="center" wrapText="1"/>
    </xf>
    <xf numFmtId="1" fontId="14" fillId="4" borderId="6" xfId="3" applyNumberFormat="1" applyFont="1" applyFill="1" applyBorder="1" applyAlignment="1">
      <alignment horizontal="left" vertical="center" wrapText="1"/>
    </xf>
    <xf numFmtId="1" fontId="14" fillId="4" borderId="4" xfId="3" applyNumberFormat="1" applyFont="1" applyFill="1" applyBorder="1" applyAlignment="1">
      <alignment horizontal="left" vertical="center" wrapText="1"/>
    </xf>
    <xf numFmtId="1" fontId="14" fillId="6" borderId="6" xfId="3" applyNumberFormat="1" applyFont="1" applyFill="1" applyBorder="1" applyAlignment="1">
      <alignment horizontal="left" vertical="center" wrapText="1"/>
    </xf>
    <xf numFmtId="1" fontId="14" fillId="6" borderId="4" xfId="3" applyNumberFormat="1" applyFont="1" applyFill="1" applyBorder="1" applyAlignment="1">
      <alignment horizontal="left" vertical="center" wrapText="1"/>
    </xf>
    <xf numFmtId="1" fontId="14" fillId="6" borderId="3" xfId="3" applyNumberFormat="1" applyFont="1" applyFill="1" applyBorder="1" applyAlignment="1">
      <alignment horizontal="left" vertical="center" wrapText="1"/>
    </xf>
    <xf numFmtId="1" fontId="9" fillId="8" borderId="6" xfId="3" applyNumberFormat="1" applyFont="1" applyFill="1" applyBorder="1" applyAlignment="1">
      <alignment horizontal="left" vertical="center" wrapText="1"/>
    </xf>
    <xf numFmtId="1" fontId="9" fillId="8" borderId="3"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0" fontId="14" fillId="5" borderId="15" xfId="3" applyFont="1" applyFill="1" applyBorder="1" applyAlignment="1">
      <alignment horizontal="center" vertical="center" wrapText="1"/>
    </xf>
    <xf numFmtId="0" fontId="5" fillId="2" borderId="2" xfId="3" applyFont="1" applyFill="1" applyBorder="1" applyAlignment="1" applyProtection="1">
      <alignment horizontal="center" vertical="center" wrapText="1"/>
      <protection locked="0"/>
    </xf>
    <xf numFmtId="0" fontId="5" fillId="2" borderId="1"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3" fillId="0" borderId="6" xfId="3" applyFont="1" applyBorder="1" applyAlignment="1">
      <alignment horizontal="center" vertical="center"/>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4" fillId="3" borderId="2" xfId="4" applyFont="1" applyFill="1" applyBorder="1" applyAlignment="1">
      <alignment horizontal="left" vertical="center"/>
    </xf>
    <xf numFmtId="0" fontId="4" fillId="3" borderId="7" xfId="4" applyFont="1" applyFill="1" applyBorder="1" applyAlignment="1">
      <alignment horizontal="left" vertical="center"/>
    </xf>
    <xf numFmtId="0" fontId="4" fillId="3" borderId="1" xfId="4" applyFont="1" applyFill="1" applyBorder="1" applyAlignment="1">
      <alignment horizontal="left" vertical="center"/>
    </xf>
    <xf numFmtId="0" fontId="6" fillId="0" borderId="10" xfId="4" applyFont="1" applyBorder="1" applyAlignment="1" applyProtection="1">
      <alignment horizontal="left" vertical="center"/>
      <protection locked="0"/>
    </xf>
    <xf numFmtId="0" fontId="6" fillId="0" borderId="11" xfId="4" applyFont="1" applyBorder="1" applyAlignment="1" applyProtection="1">
      <alignment horizontal="left" vertical="center"/>
      <protection locked="0"/>
    </xf>
    <xf numFmtId="0" fontId="6" fillId="0" borderId="12" xfId="4" applyFont="1" applyBorder="1" applyAlignment="1" applyProtection="1">
      <alignment horizontal="left" vertical="center"/>
      <protection locked="0"/>
    </xf>
    <xf numFmtId="0" fontId="6" fillId="0" borderId="10" xfId="4" applyFont="1" applyBorder="1" applyAlignment="1">
      <alignment horizontal="center"/>
    </xf>
    <xf numFmtId="0" fontId="6" fillId="0" borderId="11" xfId="4" applyFont="1" applyBorder="1" applyAlignment="1">
      <alignment horizontal="center"/>
    </xf>
    <xf numFmtId="0" fontId="6" fillId="0" borderId="12" xfId="4" applyFont="1" applyBorder="1" applyAlignment="1">
      <alignment horizontal="center"/>
    </xf>
    <xf numFmtId="0" fontId="6" fillId="0" borderId="10" xfId="4" applyFont="1" applyBorder="1" applyAlignment="1">
      <alignment horizontal="center" vertical="center"/>
    </xf>
    <xf numFmtId="0" fontId="6" fillId="0" borderId="11" xfId="4" applyFont="1" applyBorder="1" applyAlignment="1">
      <alignment horizontal="center" vertical="center"/>
    </xf>
    <xf numFmtId="0" fontId="6" fillId="0" borderId="12" xfId="4" applyFont="1" applyBorder="1" applyAlignment="1">
      <alignment horizontal="center" vertical="center"/>
    </xf>
    <xf numFmtId="0" fontId="14" fillId="5" borderId="7"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14" fillId="5" borderId="0" xfId="4" applyFont="1" applyFill="1" applyAlignment="1">
      <alignment horizontal="center" vertical="center" wrapText="1"/>
    </xf>
    <xf numFmtId="0" fontId="14" fillId="5" borderId="9" xfId="4" applyFont="1" applyFill="1" applyBorder="1" applyAlignment="1">
      <alignment horizontal="center" vertical="center" wrapText="1"/>
    </xf>
    <xf numFmtId="0" fontId="6" fillId="0" borderId="8" xfId="4" applyFont="1" applyBorder="1" applyAlignment="1">
      <alignment horizontal="center" vertical="center"/>
    </xf>
    <xf numFmtId="0" fontId="6" fillId="0" borderId="0" xfId="4" applyFont="1" applyAlignment="1">
      <alignment horizontal="center" vertical="center"/>
    </xf>
    <xf numFmtId="1" fontId="14" fillId="7" borderId="6" xfId="3" applyNumberFormat="1" applyFont="1" applyFill="1" applyBorder="1" applyAlignment="1">
      <alignment horizontal="left" vertical="center" wrapText="1"/>
    </xf>
    <xf numFmtId="1" fontId="14" fillId="7" borderId="4" xfId="3" applyNumberFormat="1" applyFont="1" applyFill="1" applyBorder="1" applyAlignment="1">
      <alignment horizontal="left" vertical="center" wrapText="1"/>
    </xf>
    <xf numFmtId="1" fontId="7" fillId="0" borderId="6" xfId="3" quotePrefix="1" applyNumberFormat="1" applyFont="1" applyBorder="1" applyAlignment="1">
      <alignment horizontal="left" vertical="center" wrapText="1"/>
    </xf>
    <xf numFmtId="49" fontId="7" fillId="0" borderId="6" xfId="3" quotePrefix="1" applyNumberFormat="1" applyFont="1" applyBorder="1" applyAlignment="1">
      <alignment horizontal="left" vertical="center" wrapText="1"/>
    </xf>
    <xf numFmtId="49" fontId="7" fillId="0" borderId="4" xfId="3" quotePrefix="1" applyNumberFormat="1" applyFont="1" applyBorder="1" applyAlignment="1">
      <alignment horizontal="left" vertical="center" wrapText="1"/>
    </xf>
    <xf numFmtId="0" fontId="17" fillId="4" borderId="3" xfId="0" applyFont="1" applyFill="1" applyBorder="1" applyAlignment="1">
      <alignment horizontal="right" vertical="center"/>
    </xf>
    <xf numFmtId="1" fontId="27" fillId="6" borderId="6" xfId="3" applyNumberFormat="1" applyFont="1" applyFill="1" applyBorder="1" applyAlignment="1">
      <alignment horizontal="left" vertical="center" wrapText="1"/>
    </xf>
    <xf numFmtId="1" fontId="27" fillId="6" borderId="4" xfId="3" applyNumberFormat="1" applyFont="1" applyFill="1" applyBorder="1" applyAlignment="1">
      <alignment horizontal="left" vertical="center" wrapText="1"/>
    </xf>
    <xf numFmtId="0" fontId="14" fillId="5" borderId="22" xfId="3" applyFont="1" applyFill="1" applyBorder="1" applyAlignment="1">
      <alignment horizontal="center" vertical="center" wrapText="1"/>
    </xf>
    <xf numFmtId="0" fontId="6" fillId="0" borderId="19" xfId="4" applyFont="1" applyBorder="1" applyAlignment="1">
      <alignment horizontal="center" vertical="center"/>
    </xf>
    <xf numFmtId="0" fontId="6" fillId="0" borderId="20" xfId="4" applyFont="1" applyBorder="1" applyAlignment="1">
      <alignment horizontal="center" vertical="center"/>
    </xf>
    <xf numFmtId="1" fontId="23" fillId="0" borderId="6" xfId="3" quotePrefix="1" applyNumberFormat="1" applyFont="1" applyBorder="1" applyAlignment="1">
      <alignment horizontal="center" vertical="center"/>
    </xf>
    <xf numFmtId="1" fontId="23" fillId="0" borderId="3" xfId="3" quotePrefix="1" applyNumberFormat="1" applyFont="1" applyBorder="1" applyAlignment="1">
      <alignment horizontal="center" vertical="center"/>
    </xf>
    <xf numFmtId="1" fontId="23" fillId="0" borderId="4" xfId="3" quotePrefix="1" applyNumberFormat="1" applyFont="1" applyBorder="1" applyAlignment="1">
      <alignment horizontal="center" vertical="center"/>
    </xf>
    <xf numFmtId="0" fontId="22" fillId="4" borderId="3" xfId="0" applyFont="1" applyFill="1" applyBorder="1" applyAlignment="1">
      <alignment horizontal="center" vertical="center"/>
    </xf>
    <xf numFmtId="166" fontId="22" fillId="4" borderId="3" xfId="0" applyNumberFormat="1" applyFont="1" applyFill="1" applyBorder="1" applyAlignment="1">
      <alignment horizontal="center" vertical="center"/>
    </xf>
    <xf numFmtId="44" fontId="23" fillId="0" borderId="6" xfId="20" applyFont="1" applyFill="1" applyBorder="1" applyAlignment="1" applyProtection="1">
      <alignment horizontal="center" vertical="center" wrapText="1"/>
    </xf>
    <xf numFmtId="44" fontId="23" fillId="0" borderId="4" xfId="20" applyFont="1" applyFill="1" applyBorder="1" applyAlignment="1" applyProtection="1">
      <alignment horizontal="center" vertical="center" wrapText="1"/>
    </xf>
    <xf numFmtId="1" fontId="23" fillId="0" borderId="6" xfId="3" applyNumberFormat="1" applyFont="1" applyBorder="1" applyAlignment="1">
      <alignment vertical="center" wrapText="1"/>
    </xf>
    <xf numFmtId="1" fontId="23" fillId="0" borderId="3" xfId="3" applyNumberFormat="1" applyFont="1" applyBorder="1" applyAlignment="1">
      <alignment vertical="center" wrapText="1"/>
    </xf>
    <xf numFmtId="1" fontId="23" fillId="0" borderId="4" xfId="3" applyNumberFormat="1" applyFont="1" applyBorder="1" applyAlignment="1">
      <alignment vertical="center" wrapText="1"/>
    </xf>
    <xf numFmtId="44" fontId="23" fillId="0" borderId="10" xfId="20" applyFont="1" applyFill="1" applyBorder="1" applyAlignment="1" applyProtection="1">
      <alignment horizontal="center" vertical="center" wrapText="1"/>
    </xf>
    <xf numFmtId="44" fontId="23" fillId="0" borderId="12" xfId="20" applyFont="1" applyFill="1" applyBorder="1" applyAlignment="1" applyProtection="1">
      <alignment horizontal="center" vertical="center" wrapText="1"/>
    </xf>
    <xf numFmtId="1" fontId="23" fillId="0" borderId="10" xfId="3" quotePrefix="1" applyNumberFormat="1" applyFont="1" applyBorder="1" applyAlignment="1">
      <alignment horizontal="center" vertical="center"/>
    </xf>
    <xf numFmtId="1" fontId="23" fillId="0" borderId="11" xfId="3" quotePrefix="1" applyNumberFormat="1" applyFont="1" applyBorder="1" applyAlignment="1">
      <alignment horizontal="center" vertical="center"/>
    </xf>
    <xf numFmtId="1" fontId="23" fillId="0" borderId="12" xfId="3" quotePrefix="1" applyNumberFormat="1" applyFont="1" applyBorder="1" applyAlignment="1">
      <alignment horizontal="center" vertical="center"/>
    </xf>
    <xf numFmtId="1" fontId="23" fillId="0" borderId="10" xfId="3" applyNumberFormat="1" applyFont="1" applyBorder="1" applyAlignment="1">
      <alignment vertical="center" wrapText="1"/>
    </xf>
    <xf numFmtId="1" fontId="23" fillId="0" borderId="11" xfId="3" applyNumberFormat="1" applyFont="1" applyBorder="1" applyAlignment="1">
      <alignment vertical="center" wrapText="1"/>
    </xf>
    <xf numFmtId="1" fontId="23" fillId="0" borderId="12" xfId="3" applyNumberFormat="1" applyFont="1" applyBorder="1" applyAlignment="1">
      <alignment vertical="center" wrapText="1"/>
    </xf>
    <xf numFmtId="0" fontId="5" fillId="0" borderId="5" xfId="0" applyFont="1" applyBorder="1" applyAlignment="1" applyProtection="1">
      <alignment horizontal="center" vertical="center" wrapText="1"/>
      <protection locked="0"/>
    </xf>
    <xf numFmtId="0" fontId="8" fillId="3" borderId="5" xfId="3" applyFont="1" applyFill="1" applyBorder="1" applyAlignment="1">
      <alignment horizontal="center" vertical="center"/>
    </xf>
    <xf numFmtId="0" fontId="3" fillId="3" borderId="5" xfId="4" applyFont="1" applyFill="1" applyBorder="1" applyAlignment="1">
      <alignment horizontal="center" vertical="center"/>
    </xf>
    <xf numFmtId="0" fontId="3" fillId="3" borderId="5" xfId="4" applyFont="1" applyFill="1" applyBorder="1" applyAlignment="1" applyProtection="1">
      <alignment horizontal="center" vertical="center"/>
      <protection locked="0"/>
    </xf>
    <xf numFmtId="0" fontId="7" fillId="3" borderId="2" xfId="4" applyFont="1" applyFill="1" applyBorder="1" applyAlignment="1">
      <alignment horizontal="center" vertical="center"/>
    </xf>
    <xf numFmtId="0" fontId="7" fillId="3" borderId="7" xfId="4" applyFont="1" applyFill="1" applyBorder="1" applyAlignment="1">
      <alignment horizontal="center" vertical="center"/>
    </xf>
    <xf numFmtId="0" fontId="7" fillId="3" borderId="1" xfId="4" applyFont="1" applyFill="1" applyBorder="1" applyAlignment="1">
      <alignment horizontal="center" vertical="center"/>
    </xf>
    <xf numFmtId="0" fontId="15" fillId="3" borderId="5" xfId="4" applyFont="1" applyFill="1" applyBorder="1" applyAlignment="1">
      <alignment horizontal="left" vertical="center"/>
    </xf>
    <xf numFmtId="0" fontId="8" fillId="3" borderId="13" xfId="4" applyFont="1" applyFill="1" applyBorder="1" applyAlignment="1">
      <alignment horizontal="center" vertical="center" wrapText="1"/>
    </xf>
    <xf numFmtId="0" fontId="8" fillId="3" borderId="13" xfId="4" applyFont="1" applyFill="1" applyBorder="1" applyAlignment="1">
      <alignment horizontal="center" vertical="center"/>
    </xf>
    <xf numFmtId="14" fontId="3" fillId="3" borderId="5" xfId="4" applyNumberFormat="1" applyFont="1" applyFill="1" applyBorder="1" applyAlignment="1" applyProtection="1">
      <alignment horizontal="center" vertical="center"/>
      <protection locked="0"/>
    </xf>
    <xf numFmtId="0" fontId="5" fillId="0" borderId="7" xfId="0" applyFont="1" applyBorder="1" applyAlignment="1">
      <alignment horizontal="center" vertical="center" wrapText="1"/>
    </xf>
    <xf numFmtId="0" fontId="22" fillId="5" borderId="15" xfId="3" applyFont="1" applyFill="1" applyBorder="1" applyAlignment="1">
      <alignment horizontal="center" vertical="center" wrapText="1"/>
    </xf>
    <xf numFmtId="0" fontId="10" fillId="0" borderId="0" xfId="0" applyFont="1" applyAlignment="1" applyProtection="1">
      <alignment horizontal="center"/>
      <protection locked="0"/>
    </xf>
    <xf numFmtId="0" fontId="7" fillId="0" borderId="0" xfId="0" applyFont="1" applyAlignment="1" applyProtection="1">
      <alignment horizontal="center"/>
      <protection locked="0"/>
    </xf>
    <xf numFmtId="0" fontId="7" fillId="0" borderId="11" xfId="0" applyFont="1" applyBorder="1" applyAlignment="1" applyProtection="1">
      <alignment horizontal="center"/>
      <protection locked="0"/>
    </xf>
    <xf numFmtId="0" fontId="5" fillId="0" borderId="0" xfId="0" applyFont="1" applyAlignment="1">
      <alignment horizontal="center" vertical="center" wrapText="1"/>
    </xf>
  </cellXfs>
  <cellStyles count="25">
    <cellStyle name="Moeda" xfId="20" builtinId="4"/>
    <cellStyle name="Moeda 4" xfId="6" xr:uid="{00000000-0005-0000-0000-000000000000}"/>
    <cellStyle name="Normal" xfId="0" builtinId="0"/>
    <cellStyle name="Normal 12" xfId="16" xr:uid="{0989932C-EA69-4E4D-8DC6-9055D241EF0A}"/>
    <cellStyle name="Normal 13" xfId="21" xr:uid="{484D858A-2CF8-4ACE-B9E9-74813D8F719F}"/>
    <cellStyle name="Normal 13 2" xfId="22" xr:uid="{BFCF467A-E524-4A1E-B143-4790E12C0E40}"/>
    <cellStyle name="Normal 14" xfId="23" xr:uid="{4967F189-A0F2-46E8-BD2C-B88A836B535E}"/>
    <cellStyle name="Normal 14 2" xfId="24" xr:uid="{2421255D-DDE1-47FD-90CA-9CDC4773446B}"/>
    <cellStyle name="Normal 2" xfId="3" xr:uid="{00000000-0005-0000-0000-000002000000}"/>
    <cellStyle name="Normal 2 2" xfId="14" xr:uid="{EF64FA4B-3929-4514-82C6-4885A9D8FDA4}"/>
    <cellStyle name="Normal 2 3" xfId="8" xr:uid="{00000000-0005-0000-0000-000003000000}"/>
    <cellStyle name="Normal 2 4" xfId="17" xr:uid="{B89C96F5-71CE-4215-BA6A-39E33B71B466}"/>
    <cellStyle name="Normal 3" xfId="2" xr:uid="{00000000-0005-0000-0000-000004000000}"/>
    <cellStyle name="Normal 3 2" xfId="4" xr:uid="{00000000-0005-0000-0000-000005000000}"/>
    <cellStyle name="Normal 4" xfId="1" xr:uid="{00000000-0005-0000-0000-000006000000}"/>
    <cellStyle name="Normal 4 2" xfId="18" xr:uid="{4BB93DC4-5E5D-4272-ACBD-9EB9E17B61E3}"/>
    <cellStyle name="Normal 4 3" xfId="19" xr:uid="{5C1B326A-4C70-4913-ACA7-703BB7E1B87B}"/>
    <cellStyle name="Normal 4 3 6" xfId="5" xr:uid="{00000000-0005-0000-0000-000007000000}"/>
    <cellStyle name="Normal 9" xfId="15" xr:uid="{B7811805-0BDF-4E67-A13D-A362283DC1C6}"/>
    <cellStyle name="Normal_Plan1" xfId="10" xr:uid="{E8EE7664-38CD-41AE-9C3D-1B66E6E904A4}"/>
    <cellStyle name="Porcentagem" xfId="11" builtinId="5"/>
    <cellStyle name="Vírgula 2" xfId="7" xr:uid="{00000000-0005-0000-0000-000008000000}"/>
    <cellStyle name="Vírgula 2 2" xfId="9" xr:uid="{00000000-0005-0000-0000-000009000000}"/>
    <cellStyle name="Vírgula 2 2 2" xfId="13" xr:uid="{FDE2AD9A-5F2F-45FC-8A2C-3E798D66530E}"/>
    <cellStyle name="Vírgula 2 3" xfId="12" xr:uid="{0B099DC6-E6EE-4F76-BF1F-B20595217D17}"/>
  </cellStyles>
  <dxfs count="0"/>
  <tableStyles count="0" defaultTableStyle="TableStyleMedium2" defaultPivotStyle="PivotStyleLight16"/>
  <colors>
    <mruColors>
      <color rgb="FF538DD5"/>
      <color rgb="FF1F497D"/>
      <color rgb="FF16365C"/>
      <color rgb="FFFF7C80"/>
      <color rgb="FFFF0066"/>
      <color rgb="FFD60093"/>
      <color rgb="FF16BAAA"/>
      <color rgb="FF4AF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5009-5650-45B0-B638-E80844FA52AE}">
  <dimension ref="A1:Y42"/>
  <sheetViews>
    <sheetView topLeftCell="A12" workbookViewId="0">
      <selection sqref="A1:Y1"/>
    </sheetView>
  </sheetViews>
  <sheetFormatPr defaultColWidth="3.5703125" defaultRowHeight="15" x14ac:dyDescent="0.25"/>
  <sheetData>
    <row r="1" spans="1:25" ht="18.75" x14ac:dyDescent="0.3">
      <c r="A1" s="119" t="s">
        <v>329</v>
      </c>
      <c r="B1" s="119"/>
      <c r="C1" s="119"/>
      <c r="D1" s="119"/>
      <c r="E1" s="119"/>
      <c r="F1" s="119"/>
      <c r="G1" s="119"/>
      <c r="H1" s="119"/>
      <c r="I1" s="119"/>
      <c r="J1" s="119"/>
      <c r="K1" s="119"/>
      <c r="L1" s="119"/>
      <c r="M1" s="119"/>
      <c r="N1" s="119"/>
      <c r="O1" s="119"/>
      <c r="P1" s="119"/>
      <c r="Q1" s="119"/>
      <c r="R1" s="119"/>
      <c r="S1" s="119"/>
      <c r="T1" s="119"/>
      <c r="U1" s="119"/>
      <c r="V1" s="119"/>
      <c r="W1" s="119"/>
      <c r="X1" s="119"/>
      <c r="Y1" s="119"/>
    </row>
    <row r="3" spans="1:25" ht="15.75" x14ac:dyDescent="0.25">
      <c r="A3" s="4" t="s">
        <v>994</v>
      </c>
      <c r="B3" s="4"/>
    </row>
    <row r="4" spans="1:25" ht="15.75" x14ac:dyDescent="0.25">
      <c r="A4" s="4"/>
      <c r="B4" s="5" t="s">
        <v>330</v>
      </c>
    </row>
    <row r="5" spans="1:25" ht="15" customHeight="1" x14ac:dyDescent="0.25">
      <c r="A5" s="5"/>
      <c r="B5" s="5" t="s">
        <v>993</v>
      </c>
    </row>
    <row r="6" spans="1:25" ht="15" customHeight="1" x14ac:dyDescent="0.25">
      <c r="A6" s="5"/>
      <c r="B6" s="5" t="s">
        <v>335</v>
      </c>
    </row>
    <row r="7" spans="1:25" ht="15.75" x14ac:dyDescent="0.25">
      <c r="A7" s="4"/>
      <c r="B7" s="5"/>
    </row>
    <row r="8" spans="1:25" ht="15.75" x14ac:dyDescent="0.25">
      <c r="A8" s="120" t="s">
        <v>331</v>
      </c>
      <c r="B8" s="120"/>
      <c r="C8" s="120"/>
      <c r="D8" s="120"/>
      <c r="E8" s="120"/>
      <c r="F8" s="120"/>
      <c r="G8" s="120"/>
      <c r="H8" s="120"/>
      <c r="I8" s="120"/>
      <c r="J8" s="120"/>
      <c r="K8" s="120"/>
      <c r="L8" s="120"/>
      <c r="M8" s="120"/>
      <c r="N8" s="120"/>
      <c r="O8" s="120"/>
      <c r="P8" s="120"/>
      <c r="Q8" s="120"/>
      <c r="R8" s="120"/>
      <c r="S8" s="120"/>
      <c r="T8" s="120"/>
      <c r="U8" s="120"/>
      <c r="V8" s="120"/>
      <c r="W8" s="120"/>
      <c r="X8" s="120"/>
      <c r="Y8" s="120"/>
    </row>
    <row r="10" spans="1:25" x14ac:dyDescent="0.25">
      <c r="A10" s="118" t="s">
        <v>995</v>
      </c>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row>
    <row r="11" spans="1:25" x14ac:dyDescent="0.25">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row>
    <row r="12" spans="1:25" x14ac:dyDescent="0.25">
      <c r="A12" s="118"/>
      <c r="B12" s="118"/>
      <c r="C12" s="118"/>
      <c r="D12" s="118"/>
      <c r="E12" s="118"/>
      <c r="F12" s="118"/>
      <c r="G12" s="118"/>
      <c r="H12" s="118"/>
      <c r="I12" s="118"/>
      <c r="J12" s="118"/>
      <c r="K12" s="118"/>
      <c r="L12" s="118"/>
      <c r="M12" s="118"/>
      <c r="N12" s="118"/>
      <c r="O12" s="118"/>
      <c r="P12" s="118"/>
      <c r="Q12" s="118"/>
      <c r="R12" s="118"/>
      <c r="S12" s="118"/>
      <c r="T12" s="118"/>
      <c r="U12" s="118"/>
      <c r="V12" s="118"/>
      <c r="W12" s="118"/>
      <c r="X12" s="118"/>
      <c r="Y12" s="118"/>
    </row>
    <row r="14" spans="1:25" x14ac:dyDescent="0.25">
      <c r="A14" s="121" t="s">
        <v>996</v>
      </c>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row>
    <row r="15" spans="1:25" x14ac:dyDescent="0.25">
      <c r="A15" s="121"/>
      <c r="B15" s="121"/>
      <c r="C15" s="121"/>
      <c r="D15" s="121"/>
      <c r="E15" s="121"/>
      <c r="F15" s="121"/>
      <c r="G15" s="121"/>
      <c r="H15" s="121"/>
      <c r="I15" s="121"/>
      <c r="J15" s="121"/>
      <c r="K15" s="121"/>
      <c r="L15" s="121"/>
      <c r="M15" s="121"/>
      <c r="N15" s="121"/>
      <c r="O15" s="121"/>
      <c r="P15" s="121"/>
      <c r="Q15" s="121"/>
      <c r="R15" s="121"/>
      <c r="S15" s="121"/>
      <c r="T15" s="121"/>
      <c r="U15" s="121"/>
      <c r="V15" s="121"/>
      <c r="W15" s="121"/>
      <c r="X15" s="121"/>
      <c r="Y15" s="121"/>
    </row>
    <row r="17" spans="1:25" ht="15.75" x14ac:dyDescent="0.25">
      <c r="A17" s="120" t="s">
        <v>332</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row>
    <row r="19" spans="1:25" x14ac:dyDescent="0.25">
      <c r="A19" s="118" t="s">
        <v>997</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8"/>
    </row>
    <row r="20" spans="1:25" x14ac:dyDescent="0.25">
      <c r="A20" s="118"/>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row>
    <row r="21" spans="1:25" x14ac:dyDescent="0.25">
      <c r="A21" s="118"/>
      <c r="B21" s="118"/>
      <c r="C21" s="118"/>
      <c r="D21" s="118"/>
      <c r="E21" s="118"/>
      <c r="F21" s="118"/>
      <c r="G21" s="118"/>
      <c r="H21" s="118"/>
      <c r="I21" s="118"/>
      <c r="J21" s="118"/>
      <c r="K21" s="118"/>
      <c r="L21" s="118"/>
      <c r="M21" s="118"/>
      <c r="N21" s="118"/>
      <c r="O21" s="118"/>
      <c r="P21" s="118"/>
      <c r="Q21" s="118"/>
      <c r="R21" s="118"/>
      <c r="S21" s="118"/>
      <c r="T21" s="118"/>
      <c r="U21" s="118"/>
      <c r="V21" s="118"/>
      <c r="W21" s="118"/>
      <c r="X21" s="118"/>
      <c r="Y21" s="118"/>
    </row>
    <row r="22" spans="1:25" x14ac:dyDescent="0.25">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Y22" s="118"/>
    </row>
    <row r="24" spans="1:25" x14ac:dyDescent="0.25">
      <c r="A24" s="118" t="s">
        <v>333</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row>
    <row r="25" spans="1:25" x14ac:dyDescent="0.25">
      <c r="A25" s="118"/>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row>
    <row r="27" spans="1:25" ht="15.75" x14ac:dyDescent="0.25">
      <c r="A27" s="118" t="s">
        <v>998</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row>
    <row r="28" spans="1:25" ht="15.75" x14ac:dyDescent="0.25">
      <c r="B28" s="4"/>
    </row>
    <row r="29" spans="1:25" x14ac:dyDescent="0.25">
      <c r="A29" s="118" t="s">
        <v>999</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row>
    <row r="30" spans="1:25" x14ac:dyDescent="0.25">
      <c r="A30" s="118"/>
      <c r="B30" s="118"/>
      <c r="C30" s="118"/>
      <c r="D30" s="118"/>
      <c r="E30" s="118"/>
      <c r="F30" s="118"/>
      <c r="G30" s="118"/>
      <c r="H30" s="118"/>
      <c r="I30" s="118"/>
      <c r="J30" s="118"/>
      <c r="K30" s="118"/>
      <c r="L30" s="118"/>
      <c r="M30" s="118"/>
      <c r="N30" s="118"/>
      <c r="O30" s="118"/>
      <c r="P30" s="118"/>
      <c r="Q30" s="118"/>
      <c r="R30" s="118"/>
      <c r="S30" s="118"/>
      <c r="T30" s="118"/>
      <c r="U30" s="118"/>
      <c r="V30" s="118"/>
      <c r="W30" s="118"/>
      <c r="X30" s="118"/>
      <c r="Y30" s="118"/>
    </row>
    <row r="31" spans="1:25" ht="15.75" x14ac:dyDescent="0.25">
      <c r="B31" s="4"/>
    </row>
    <row r="32" spans="1:25" x14ac:dyDescent="0.25">
      <c r="A32" s="118" t="s">
        <v>1000</v>
      </c>
      <c r="B32" s="118"/>
      <c r="C32" s="118"/>
      <c r="D32" s="118"/>
      <c r="E32" s="118"/>
      <c r="F32" s="118"/>
      <c r="G32" s="118"/>
      <c r="H32" s="118"/>
      <c r="I32" s="118"/>
      <c r="J32" s="118"/>
      <c r="K32" s="118"/>
      <c r="L32" s="118"/>
      <c r="M32" s="118"/>
      <c r="N32" s="118"/>
      <c r="O32" s="118"/>
      <c r="P32" s="118"/>
      <c r="Q32" s="118"/>
      <c r="R32" s="118"/>
      <c r="S32" s="118"/>
      <c r="T32" s="118"/>
      <c r="U32" s="118"/>
      <c r="V32" s="118"/>
      <c r="W32" s="118"/>
      <c r="X32" s="118"/>
      <c r="Y32" s="118"/>
    </row>
    <row r="33" spans="1:25" x14ac:dyDescent="0.25">
      <c r="A33" s="118"/>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8"/>
    </row>
    <row r="34" spans="1:25" x14ac:dyDescent="0.2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18"/>
    </row>
    <row r="35" spans="1:25" x14ac:dyDescent="0.2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row>
    <row r="36" spans="1:25" x14ac:dyDescent="0.25">
      <c r="A36" s="118" t="s">
        <v>1001</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row>
    <row r="37" spans="1:25" x14ac:dyDescent="0.25">
      <c r="A37" s="118"/>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row>
    <row r="38" spans="1:25" x14ac:dyDescent="0.25">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row>
    <row r="39" spans="1:25" x14ac:dyDescent="0.2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row>
    <row r="40" spans="1:25" x14ac:dyDescent="0.25">
      <c r="A40" s="118" t="s">
        <v>334</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row>
    <row r="41" spans="1:25" x14ac:dyDescent="0.2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row>
    <row r="42" spans="1:25"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row>
  </sheetData>
  <sheetProtection algorithmName="SHA-512" hashValue="KgMxRlWn0mU3W2b/+IdH0zm92aDcmX+fceENDdBEp7I4MiJAhrhaRLMOukwD3B1iEeqorXYmrcszWuN/7m4dzA==" saltValue="skAhfEM2J5gmfoYt0H5zPg==" spinCount="100000" sheet="1" formatCells="0" formatColumns="0" formatRows="0"/>
  <mergeCells count="12">
    <mergeCell ref="A36:Y38"/>
    <mergeCell ref="A40:Y42"/>
    <mergeCell ref="A1:Y1"/>
    <mergeCell ref="A8:Y8"/>
    <mergeCell ref="A17:Y17"/>
    <mergeCell ref="A24:Y25"/>
    <mergeCell ref="A10:Y12"/>
    <mergeCell ref="A14:Y15"/>
    <mergeCell ref="A19:Y22"/>
    <mergeCell ref="A27:Y27"/>
    <mergeCell ref="A29:Y30"/>
    <mergeCell ref="A32:Y34"/>
  </mergeCells>
  <pageMargins left="0.511811024" right="0.511811024" top="0.78740157499999996" bottom="0.78740157499999996" header="0.31496062000000002" footer="0.31496062000000002"/>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7B16-6C37-4871-92B2-98C012B9A2C2}">
  <sheetPr>
    <outlinePr summaryBelow="0"/>
    <pageSetUpPr fitToPage="1"/>
  </sheetPr>
  <dimension ref="A1:M112"/>
  <sheetViews>
    <sheetView showGridLines="0" zoomScaleNormal="100" zoomScaleSheetLayoutView="55" workbookViewId="0">
      <selection activeCell="B8" sqref="B8:C8"/>
    </sheetView>
  </sheetViews>
  <sheetFormatPr defaultColWidth="6.7109375" defaultRowHeight="18" customHeight="1" x14ac:dyDescent="0.25"/>
  <cols>
    <col min="1" max="1" width="11.42578125" style="13" customWidth="1"/>
    <col min="2" max="2" width="47.140625" style="13" customWidth="1"/>
    <col min="3" max="3" width="47.140625" style="53" customWidth="1"/>
    <col min="4" max="4" width="28.5703125" style="13" customWidth="1"/>
    <col min="5" max="6" width="14.28515625" style="13" customWidth="1"/>
    <col min="7" max="7" width="20" style="13" customWidth="1"/>
    <col min="8" max="8" width="20" style="54" customWidth="1"/>
    <col min="9" max="10" width="22.140625" style="13" bestFit="1" customWidth="1"/>
    <col min="11" max="11" width="23.7109375" style="13" bestFit="1" customWidth="1"/>
    <col min="12" max="13" width="20" style="13" customWidth="1"/>
    <col min="14" max="14" width="29" style="13" customWidth="1"/>
    <col min="15" max="16384" width="6.7109375" style="13"/>
  </cols>
  <sheetData>
    <row r="1" spans="1:13" ht="19.5" customHeight="1" x14ac:dyDescent="0.25">
      <c r="A1" s="134" t="s">
        <v>336</v>
      </c>
      <c r="B1" s="135"/>
      <c r="C1" s="138" t="s">
        <v>337</v>
      </c>
      <c r="D1" s="139"/>
      <c r="E1" s="139"/>
      <c r="F1" s="139"/>
      <c r="G1" s="139"/>
      <c r="H1" s="139"/>
      <c r="I1" s="139"/>
      <c r="J1" s="139"/>
      <c r="K1" s="139"/>
      <c r="L1" s="139"/>
      <c r="M1" s="140"/>
    </row>
    <row r="2" spans="1:13" ht="19.5" customHeight="1" x14ac:dyDescent="0.25">
      <c r="A2" s="136"/>
      <c r="B2" s="137"/>
      <c r="C2" s="141" t="s">
        <v>338</v>
      </c>
      <c r="D2" s="142"/>
      <c r="E2" s="142"/>
      <c r="F2" s="142"/>
      <c r="G2" s="142"/>
      <c r="H2" s="142"/>
      <c r="I2" s="142"/>
      <c r="J2" s="142"/>
      <c r="K2" s="142"/>
      <c r="L2" s="143"/>
      <c r="M2" s="14" t="s">
        <v>1</v>
      </c>
    </row>
    <row r="3" spans="1:13" ht="19.5" customHeight="1" x14ac:dyDescent="0.25">
      <c r="A3" s="136"/>
      <c r="B3" s="137"/>
      <c r="C3" s="144"/>
      <c r="D3" s="145"/>
      <c r="E3" s="145"/>
      <c r="F3" s="145"/>
      <c r="G3" s="145"/>
      <c r="H3" s="145"/>
      <c r="I3" s="145"/>
      <c r="J3" s="145"/>
      <c r="K3" s="145"/>
      <c r="L3" s="146"/>
      <c r="M3" s="6"/>
    </row>
    <row r="4" spans="1:13" ht="19.5" customHeight="1" x14ac:dyDescent="0.25">
      <c r="A4" s="136"/>
      <c r="B4" s="137"/>
      <c r="C4" s="141" t="s">
        <v>3</v>
      </c>
      <c r="D4" s="142"/>
      <c r="E4" s="142"/>
      <c r="F4" s="142"/>
      <c r="G4" s="143"/>
      <c r="H4" s="141" t="s">
        <v>5</v>
      </c>
      <c r="I4" s="142"/>
      <c r="J4" s="142"/>
      <c r="K4" s="143"/>
      <c r="L4" s="14" t="s">
        <v>2</v>
      </c>
      <c r="M4" s="15" t="s">
        <v>10</v>
      </c>
    </row>
    <row r="5" spans="1:13" ht="19.5" customHeight="1" x14ac:dyDescent="0.3">
      <c r="A5" s="136"/>
      <c r="B5" s="137"/>
      <c r="C5" s="147" t="s">
        <v>484</v>
      </c>
      <c r="D5" s="148"/>
      <c r="E5" s="148"/>
      <c r="F5" s="148"/>
      <c r="G5" s="149"/>
      <c r="H5" s="150" t="s">
        <v>486</v>
      </c>
      <c r="I5" s="151"/>
      <c r="J5" s="151"/>
      <c r="K5" s="152"/>
      <c r="L5" s="16">
        <v>0</v>
      </c>
      <c r="M5" s="17" t="s">
        <v>487</v>
      </c>
    </row>
    <row r="6" spans="1:13" ht="19.5" customHeight="1" x14ac:dyDescent="0.25">
      <c r="A6" s="136"/>
      <c r="B6" s="137"/>
      <c r="C6" s="141" t="s">
        <v>0</v>
      </c>
      <c r="D6" s="142"/>
      <c r="E6" s="142"/>
      <c r="F6" s="142"/>
      <c r="G6" s="142"/>
      <c r="H6" s="142"/>
      <c r="I6" s="142"/>
      <c r="J6" s="142"/>
      <c r="K6" s="142"/>
      <c r="L6" s="153" t="s">
        <v>339</v>
      </c>
      <c r="M6" s="154"/>
    </row>
    <row r="7" spans="1:13" ht="19.5" customHeight="1" x14ac:dyDescent="0.25">
      <c r="A7" s="136"/>
      <c r="B7" s="137"/>
      <c r="C7" s="157" t="s">
        <v>485</v>
      </c>
      <c r="D7" s="158"/>
      <c r="E7" s="158"/>
      <c r="F7" s="158"/>
      <c r="G7" s="158"/>
      <c r="H7" s="158"/>
      <c r="I7" s="158"/>
      <c r="J7" s="158"/>
      <c r="K7" s="158"/>
      <c r="L7" s="155"/>
      <c r="M7" s="156"/>
    </row>
    <row r="8" spans="1:13" ht="86.25" customHeight="1" x14ac:dyDescent="0.25">
      <c r="A8" s="18" t="s">
        <v>8</v>
      </c>
      <c r="B8" s="133" t="s">
        <v>4</v>
      </c>
      <c r="C8" s="133"/>
      <c r="D8" s="18" t="s">
        <v>7</v>
      </c>
      <c r="E8" s="18" t="s">
        <v>6</v>
      </c>
      <c r="F8" s="18" t="s">
        <v>340</v>
      </c>
      <c r="G8" s="19" t="s">
        <v>341</v>
      </c>
      <c r="H8" s="18" t="s">
        <v>342</v>
      </c>
      <c r="I8" s="18" t="s">
        <v>343</v>
      </c>
      <c r="J8" s="18" t="s">
        <v>344</v>
      </c>
      <c r="K8" s="18" t="s">
        <v>345</v>
      </c>
      <c r="L8" s="18" t="s">
        <v>346</v>
      </c>
      <c r="M8" s="18" t="s">
        <v>347</v>
      </c>
    </row>
    <row r="9" spans="1:13" s="23" customFormat="1" ht="19.5" customHeight="1" x14ac:dyDescent="0.25">
      <c r="A9" s="20" t="s">
        <v>359</v>
      </c>
      <c r="B9" s="21"/>
      <c r="C9" s="21"/>
      <c r="D9" s="21"/>
      <c r="E9" s="21"/>
      <c r="F9" s="21"/>
      <c r="G9" s="21"/>
      <c r="H9" s="21"/>
      <c r="I9" s="22">
        <f>SUM(I10,I24,I26,I37,I48,I52,I56,I60,I62,I65,I70,I74,I77,I80)</f>
        <v>0</v>
      </c>
      <c r="J9" s="22">
        <f t="shared" ref="J9:K9" si="0">SUM(J10,J24,J26,J37,J48,J52,J56,J60,J62,J65,J70,J74,J77)</f>
        <v>0</v>
      </c>
      <c r="K9" s="22">
        <f t="shared" si="0"/>
        <v>0</v>
      </c>
      <c r="L9" s="21"/>
      <c r="M9" s="21"/>
    </row>
    <row r="10" spans="1:13" s="23" customFormat="1" ht="19.5" customHeight="1" x14ac:dyDescent="0.25">
      <c r="A10" s="24">
        <v>1</v>
      </c>
      <c r="B10" s="125" t="s">
        <v>368</v>
      </c>
      <c r="C10" s="126"/>
      <c r="D10" s="25"/>
      <c r="E10" s="26"/>
      <c r="F10" s="27"/>
      <c r="G10" s="27"/>
      <c r="H10" s="27"/>
      <c r="I10" s="28">
        <f>SUM(I12:I14,I16:I23)</f>
        <v>0</v>
      </c>
      <c r="J10" s="28">
        <f t="shared" ref="J10:K10" si="1">SUM(J12:J14,J16:J23)</f>
        <v>0</v>
      </c>
      <c r="K10" s="28">
        <f t="shared" si="1"/>
        <v>0</v>
      </c>
      <c r="L10" s="27"/>
      <c r="M10" s="27"/>
    </row>
    <row r="11" spans="1:13" s="23" customFormat="1" ht="19.5" customHeight="1" x14ac:dyDescent="0.25">
      <c r="A11" s="29"/>
      <c r="B11" s="127" t="s">
        <v>369</v>
      </c>
      <c r="C11" s="128"/>
      <c r="D11" s="30"/>
      <c r="E11" s="31"/>
      <c r="F11" s="32"/>
      <c r="G11" s="32"/>
      <c r="H11" s="32"/>
      <c r="I11" s="32"/>
      <c r="J11" s="32"/>
      <c r="K11" s="32"/>
      <c r="L11" s="32"/>
      <c r="M11" s="32"/>
    </row>
    <row r="12" spans="1:13" s="23" customFormat="1" ht="19.5" customHeight="1" x14ac:dyDescent="0.25">
      <c r="A12" s="33" t="s">
        <v>11</v>
      </c>
      <c r="B12" s="122" t="s">
        <v>370</v>
      </c>
      <c r="C12" s="123"/>
      <c r="D12" s="34"/>
      <c r="E12" s="35" t="s">
        <v>33</v>
      </c>
      <c r="F12" s="36">
        <v>204.88</v>
      </c>
      <c r="G12" s="10"/>
      <c r="H12" s="10"/>
      <c r="I12" s="37">
        <f t="shared" ref="I12" si="2">ROUND(F12*G12,2)</f>
        <v>0</v>
      </c>
      <c r="J12" s="37">
        <f t="shared" ref="J12" si="3">ROUND(F12*H12,2)</f>
        <v>0</v>
      </c>
      <c r="K12" s="37">
        <f t="shared" ref="K12:K25" si="4">I12+J12</f>
        <v>0</v>
      </c>
      <c r="L12" s="37">
        <f>ROUND((G12+H12)*(1+RESUMO!$P$8),2)</f>
        <v>0</v>
      </c>
      <c r="M12" s="37">
        <f t="shared" ref="M12" si="5">ROUND(F12*L12,2)</f>
        <v>0</v>
      </c>
    </row>
    <row r="13" spans="1:13" s="23" customFormat="1" ht="19.5" customHeight="1" x14ac:dyDescent="0.25">
      <c r="A13" s="33" t="s">
        <v>45</v>
      </c>
      <c r="B13" s="122" t="s">
        <v>371</v>
      </c>
      <c r="C13" s="123"/>
      <c r="D13" s="34"/>
      <c r="E13" s="35" t="s">
        <v>33</v>
      </c>
      <c r="F13" s="36">
        <v>204.88</v>
      </c>
      <c r="G13" s="10"/>
      <c r="H13" s="10"/>
      <c r="I13" s="37">
        <f t="shared" ref="I13" si="6">ROUND(F13*G13,2)</f>
        <v>0</v>
      </c>
      <c r="J13" s="37">
        <f t="shared" ref="J13" si="7">ROUND(F13*H13,2)</f>
        <v>0</v>
      </c>
      <c r="K13" s="37">
        <f t="shared" si="4"/>
        <v>0</v>
      </c>
      <c r="L13" s="37">
        <f>ROUND((G13+H13)*(1+RESUMO!$P$8),2)</f>
        <v>0</v>
      </c>
      <c r="M13" s="37">
        <f t="shared" ref="M13" si="8">ROUND(F13*L13,2)</f>
        <v>0</v>
      </c>
    </row>
    <row r="14" spans="1:13" s="23" customFormat="1" ht="19.5" customHeight="1" x14ac:dyDescent="0.25">
      <c r="A14" s="33" t="s">
        <v>46</v>
      </c>
      <c r="B14" s="122" t="s">
        <v>372</v>
      </c>
      <c r="C14" s="123"/>
      <c r="D14" s="34"/>
      <c r="E14" s="35" t="s">
        <v>94</v>
      </c>
      <c r="F14" s="36">
        <v>102.44</v>
      </c>
      <c r="G14" s="10"/>
      <c r="H14" s="10"/>
      <c r="I14" s="37">
        <f t="shared" ref="I14" si="9">ROUND(F14*G14,2)</f>
        <v>0</v>
      </c>
      <c r="J14" s="37">
        <f t="shared" ref="J14" si="10">ROUND(F14*H14,2)</f>
        <v>0</v>
      </c>
      <c r="K14" s="37">
        <f t="shared" si="4"/>
        <v>0</v>
      </c>
      <c r="L14" s="37">
        <f>ROUND((G14+H14)*(1+RESUMO!$P$8),2)</f>
        <v>0</v>
      </c>
      <c r="M14" s="37">
        <f t="shared" ref="M14" si="11">ROUND(F14*L14,2)</f>
        <v>0</v>
      </c>
    </row>
    <row r="15" spans="1:13" s="23" customFormat="1" ht="19.5" customHeight="1" x14ac:dyDescent="0.25">
      <c r="A15" s="29"/>
      <c r="B15" s="127" t="s">
        <v>373</v>
      </c>
      <c r="C15" s="128"/>
      <c r="D15" s="30"/>
      <c r="E15" s="31"/>
      <c r="F15" s="32"/>
      <c r="G15" s="32"/>
      <c r="H15" s="32"/>
      <c r="I15" s="32"/>
      <c r="J15" s="32"/>
      <c r="K15" s="32"/>
      <c r="L15" s="32"/>
      <c r="M15" s="32"/>
    </row>
    <row r="16" spans="1:13" s="23" customFormat="1" ht="34.5" customHeight="1" x14ac:dyDescent="0.25">
      <c r="A16" s="33" t="s">
        <v>47</v>
      </c>
      <c r="B16" s="122" t="s">
        <v>374</v>
      </c>
      <c r="C16" s="123"/>
      <c r="D16" s="34" t="s">
        <v>450</v>
      </c>
      <c r="E16" s="35" t="s">
        <v>33</v>
      </c>
      <c r="F16" s="36">
        <v>17.75</v>
      </c>
      <c r="G16" s="10"/>
      <c r="H16" s="10"/>
      <c r="I16" s="37">
        <f t="shared" ref="I16" si="12">ROUND(F16*G16,2)</f>
        <v>0</v>
      </c>
      <c r="J16" s="37">
        <f t="shared" ref="J16" si="13">ROUND(F16*H16,2)</f>
        <v>0</v>
      </c>
      <c r="K16" s="37">
        <f t="shared" si="4"/>
        <v>0</v>
      </c>
      <c r="L16" s="37">
        <f>ROUND((G16+H16)*(1+RESUMO!$P$8),2)</f>
        <v>0</v>
      </c>
      <c r="M16" s="37">
        <f t="shared" ref="M16" si="14">ROUND(F16*L16,2)</f>
        <v>0</v>
      </c>
    </row>
    <row r="17" spans="1:13" s="23" customFormat="1" ht="34.5" customHeight="1" x14ac:dyDescent="0.25">
      <c r="A17" s="33" t="s">
        <v>48</v>
      </c>
      <c r="B17" s="122" t="s">
        <v>375</v>
      </c>
      <c r="C17" s="123"/>
      <c r="D17" s="34" t="s">
        <v>451</v>
      </c>
      <c r="E17" s="35" t="s">
        <v>14</v>
      </c>
      <c r="F17" s="36">
        <v>23</v>
      </c>
      <c r="G17" s="10"/>
      <c r="H17" s="10"/>
      <c r="I17" s="37">
        <f t="shared" ref="I17:I18" si="15">ROUND(F17*G17,2)</f>
        <v>0</v>
      </c>
      <c r="J17" s="37">
        <f t="shared" ref="J17:J18" si="16">ROUND(F17*H17,2)</f>
        <v>0</v>
      </c>
      <c r="K17" s="37">
        <f t="shared" si="4"/>
        <v>0</v>
      </c>
      <c r="L17" s="37">
        <f>ROUND((G17+H17)*(1+RESUMO!$P$8),2)</f>
        <v>0</v>
      </c>
      <c r="M17" s="37">
        <f t="shared" ref="M17" si="17">ROUND(F17*L17,2)</f>
        <v>0</v>
      </c>
    </row>
    <row r="18" spans="1:13" s="23" customFormat="1" ht="34.5" customHeight="1" x14ac:dyDescent="0.25">
      <c r="A18" s="33" t="s">
        <v>49</v>
      </c>
      <c r="B18" s="122" t="s">
        <v>376</v>
      </c>
      <c r="C18" s="123"/>
      <c r="D18" s="34"/>
      <c r="E18" s="35" t="s">
        <v>33</v>
      </c>
      <c r="F18" s="36">
        <v>1.44</v>
      </c>
      <c r="G18" s="10"/>
      <c r="H18" s="10"/>
      <c r="I18" s="37">
        <f t="shared" si="15"/>
        <v>0</v>
      </c>
      <c r="J18" s="37">
        <f t="shared" si="16"/>
        <v>0</v>
      </c>
      <c r="K18" s="37">
        <f t="shared" si="4"/>
        <v>0</v>
      </c>
      <c r="L18" s="37">
        <f>ROUND((G18+H18)*(1+RESUMO!$P$8),2)</f>
        <v>0</v>
      </c>
      <c r="M18" s="37">
        <f t="shared" ref="M18" si="18">ROUND(F18*L18,2)</f>
        <v>0</v>
      </c>
    </row>
    <row r="19" spans="1:13" s="23" customFormat="1" ht="34.5" customHeight="1" x14ac:dyDescent="0.25">
      <c r="A19" s="33" t="s">
        <v>50</v>
      </c>
      <c r="B19" s="122" t="s">
        <v>377</v>
      </c>
      <c r="C19" s="123"/>
      <c r="D19" s="34"/>
      <c r="E19" s="35" t="s">
        <v>33</v>
      </c>
      <c r="F19" s="36">
        <v>10.61</v>
      </c>
      <c r="G19" s="10"/>
      <c r="H19" s="10"/>
      <c r="I19" s="37">
        <f t="shared" ref="I19" si="19">ROUND(F19*G19,2)</f>
        <v>0</v>
      </c>
      <c r="J19" s="37">
        <f t="shared" ref="J19" si="20">ROUND(F19*H19,2)</f>
        <v>0</v>
      </c>
      <c r="K19" s="37">
        <f t="shared" si="4"/>
        <v>0</v>
      </c>
      <c r="L19" s="37">
        <f>ROUND((G19+H19)*(1+RESUMO!$P$8),2)</f>
        <v>0</v>
      </c>
      <c r="M19" s="37">
        <f t="shared" ref="M19" si="21">ROUND(F19*L19,2)</f>
        <v>0</v>
      </c>
    </row>
    <row r="20" spans="1:13" s="23" customFormat="1" ht="34.5" customHeight="1" x14ac:dyDescent="0.25">
      <c r="A20" s="33" t="s">
        <v>51</v>
      </c>
      <c r="B20" s="122" t="s">
        <v>378</v>
      </c>
      <c r="C20" s="123"/>
      <c r="D20" s="34"/>
      <c r="E20" s="35" t="s">
        <v>33</v>
      </c>
      <c r="F20" s="36">
        <v>4.5999999999999996</v>
      </c>
      <c r="G20" s="10"/>
      <c r="H20" s="10"/>
      <c r="I20" s="37">
        <f>ROUND(F20*G20,2)</f>
        <v>0</v>
      </c>
      <c r="J20" s="37">
        <f t="shared" ref="J20:J25" si="22">ROUND(F20*H20,2)</f>
        <v>0</v>
      </c>
      <c r="K20" s="37">
        <f t="shared" si="4"/>
        <v>0</v>
      </c>
      <c r="L20" s="37">
        <f>ROUND((G20+H20)*(1+RESUMO!$P$8),2)</f>
        <v>0</v>
      </c>
      <c r="M20" s="37">
        <f t="shared" ref="M20" si="23">ROUND(F20*L20,2)</f>
        <v>0</v>
      </c>
    </row>
    <row r="21" spans="1:13" s="23" customFormat="1" ht="34.5" customHeight="1" x14ac:dyDescent="0.25">
      <c r="A21" s="33" t="s">
        <v>52</v>
      </c>
      <c r="B21" s="122" t="s">
        <v>379</v>
      </c>
      <c r="C21" s="123"/>
      <c r="D21" s="34"/>
      <c r="E21" s="35" t="s">
        <v>33</v>
      </c>
      <c r="F21" s="36">
        <v>1.3</v>
      </c>
      <c r="G21" s="10"/>
      <c r="H21" s="10"/>
      <c r="I21" s="37">
        <f t="shared" ref="I21:I25" si="24">ROUND(F21*G21,2)</f>
        <v>0</v>
      </c>
      <c r="J21" s="37">
        <f t="shared" si="22"/>
        <v>0</v>
      </c>
      <c r="K21" s="37">
        <f t="shared" si="4"/>
        <v>0</v>
      </c>
      <c r="L21" s="37">
        <f>ROUND((G21+H21)*(1+RESUMO!$P$8),2)</f>
        <v>0</v>
      </c>
      <c r="M21" s="37">
        <f t="shared" ref="M21:M25" si="25">ROUND(F21*L21,2)</f>
        <v>0</v>
      </c>
    </row>
    <row r="22" spans="1:13" s="23" customFormat="1" ht="19.5" customHeight="1" x14ac:dyDescent="0.25">
      <c r="A22" s="33" t="s">
        <v>321</v>
      </c>
      <c r="B22" s="122" t="s">
        <v>380</v>
      </c>
      <c r="C22" s="123"/>
      <c r="D22" s="34"/>
      <c r="E22" s="35" t="s">
        <v>15</v>
      </c>
      <c r="F22" s="36">
        <v>23</v>
      </c>
      <c r="G22" s="10"/>
      <c r="H22" s="10"/>
      <c r="I22" s="37">
        <f t="shared" si="24"/>
        <v>0</v>
      </c>
      <c r="J22" s="37">
        <f t="shared" si="22"/>
        <v>0</v>
      </c>
      <c r="K22" s="37">
        <f t="shared" si="4"/>
        <v>0</v>
      </c>
      <c r="L22" s="37">
        <f>ROUND((G22+H22)*(1+RESUMO!$P$8),2)</f>
        <v>0</v>
      </c>
      <c r="M22" s="37">
        <f t="shared" si="25"/>
        <v>0</v>
      </c>
    </row>
    <row r="23" spans="1:13" s="23" customFormat="1" ht="19.5" customHeight="1" x14ac:dyDescent="0.25">
      <c r="A23" s="33" t="s">
        <v>320</v>
      </c>
      <c r="B23" s="122" t="s">
        <v>381</v>
      </c>
      <c r="C23" s="123"/>
      <c r="D23" s="34"/>
      <c r="E23" s="35" t="s">
        <v>33</v>
      </c>
      <c r="F23" s="36">
        <v>0.15</v>
      </c>
      <c r="G23" s="10"/>
      <c r="H23" s="10"/>
      <c r="I23" s="37">
        <f t="shared" si="24"/>
        <v>0</v>
      </c>
      <c r="J23" s="37">
        <f t="shared" si="22"/>
        <v>0</v>
      </c>
      <c r="K23" s="37">
        <f t="shared" si="4"/>
        <v>0</v>
      </c>
      <c r="L23" s="37">
        <f>ROUND((G23+H23)*(1+RESUMO!$P$8),2)</f>
        <v>0</v>
      </c>
      <c r="M23" s="37">
        <f t="shared" si="25"/>
        <v>0</v>
      </c>
    </row>
    <row r="24" spans="1:13" s="23" customFormat="1" ht="19.5" customHeight="1" x14ac:dyDescent="0.25">
      <c r="A24" s="38">
        <v>2</v>
      </c>
      <c r="B24" s="125" t="s">
        <v>118</v>
      </c>
      <c r="C24" s="126"/>
      <c r="D24" s="25"/>
      <c r="E24" s="26"/>
      <c r="F24" s="27"/>
      <c r="G24" s="27"/>
      <c r="H24" s="27"/>
      <c r="I24" s="28">
        <f>SUM(I25)</f>
        <v>0</v>
      </c>
      <c r="J24" s="28">
        <f t="shared" ref="J24:K24" si="26">SUM(J25)</f>
        <v>0</v>
      </c>
      <c r="K24" s="28">
        <f t="shared" si="26"/>
        <v>0</v>
      </c>
      <c r="L24" s="39"/>
      <c r="M24" s="39"/>
    </row>
    <row r="25" spans="1:13" s="23" customFormat="1" ht="51.75" customHeight="1" x14ac:dyDescent="0.25">
      <c r="A25" s="33" t="s">
        <v>12</v>
      </c>
      <c r="B25" s="122" t="s">
        <v>382</v>
      </c>
      <c r="C25" s="123"/>
      <c r="D25" s="34"/>
      <c r="E25" s="35" t="s">
        <v>33</v>
      </c>
      <c r="F25" s="36">
        <v>1423.56</v>
      </c>
      <c r="G25" s="10"/>
      <c r="H25" s="10"/>
      <c r="I25" s="37">
        <f t="shared" si="24"/>
        <v>0</v>
      </c>
      <c r="J25" s="37">
        <f t="shared" si="22"/>
        <v>0</v>
      </c>
      <c r="K25" s="37">
        <f t="shared" si="4"/>
        <v>0</v>
      </c>
      <c r="L25" s="37">
        <f>ROUND((G25+H25)*(1+RESUMO!$P$8),2)</f>
        <v>0</v>
      </c>
      <c r="M25" s="37">
        <f t="shared" si="25"/>
        <v>0</v>
      </c>
    </row>
    <row r="26" spans="1:13" s="23" customFormat="1" ht="19.5" customHeight="1" x14ac:dyDescent="0.25">
      <c r="A26" s="38">
        <v>3</v>
      </c>
      <c r="B26" s="125" t="s">
        <v>383</v>
      </c>
      <c r="C26" s="126"/>
      <c r="D26" s="25"/>
      <c r="E26" s="26"/>
      <c r="F26" s="27"/>
      <c r="G26" s="27"/>
      <c r="H26" s="27"/>
      <c r="I26" s="28">
        <f>SUM(I28:I32,I34:I36)</f>
        <v>0</v>
      </c>
      <c r="J26" s="28">
        <f t="shared" ref="J26:K26" si="27">SUM(J28:J32,J34:J36)</f>
        <v>0</v>
      </c>
      <c r="K26" s="28">
        <f t="shared" si="27"/>
        <v>0</v>
      </c>
      <c r="L26" s="39"/>
      <c r="M26" s="39"/>
    </row>
    <row r="27" spans="1:13" s="23" customFormat="1" ht="19.5" customHeight="1" x14ac:dyDescent="0.25">
      <c r="A27" s="29"/>
      <c r="B27" s="127" t="s">
        <v>95</v>
      </c>
      <c r="C27" s="128"/>
      <c r="D27" s="30"/>
      <c r="E27" s="31"/>
      <c r="F27" s="32"/>
      <c r="G27" s="32"/>
      <c r="H27" s="32"/>
      <c r="I27" s="40"/>
      <c r="J27" s="40"/>
      <c r="K27" s="40"/>
      <c r="L27" s="40"/>
      <c r="M27" s="40"/>
    </row>
    <row r="28" spans="1:13" s="23" customFormat="1" ht="19.5" customHeight="1" x14ac:dyDescent="0.25">
      <c r="A28" s="33" t="s">
        <v>13</v>
      </c>
      <c r="B28" s="122" t="s">
        <v>384</v>
      </c>
      <c r="C28" s="123"/>
      <c r="D28" s="34" t="s">
        <v>452</v>
      </c>
      <c r="E28" s="35" t="s">
        <v>33</v>
      </c>
      <c r="F28" s="36">
        <v>5797.72</v>
      </c>
      <c r="G28" s="10"/>
      <c r="H28" s="10"/>
      <c r="I28" s="37">
        <f t="shared" ref="I28:I29" si="28">ROUND(F28*G28,2)</f>
        <v>0</v>
      </c>
      <c r="J28" s="37">
        <f t="shared" ref="J28:J29" si="29">ROUND(F28*H28,2)</f>
        <v>0</v>
      </c>
      <c r="K28" s="37">
        <f t="shared" ref="K28:K36" si="30">I28+J28</f>
        <v>0</v>
      </c>
      <c r="L28" s="37">
        <f>ROUND((G28+H28)*(1+RESUMO!$P$8),2)</f>
        <v>0</v>
      </c>
      <c r="M28" s="37">
        <f t="shared" ref="M28" si="31">ROUND(F28*L28,2)</f>
        <v>0</v>
      </c>
    </row>
    <row r="29" spans="1:13" s="23" customFormat="1" ht="34.5" customHeight="1" x14ac:dyDescent="0.25">
      <c r="A29" s="33" t="s">
        <v>18</v>
      </c>
      <c r="B29" s="122" t="s">
        <v>96</v>
      </c>
      <c r="C29" s="123"/>
      <c r="D29" s="34"/>
      <c r="E29" s="35" t="s">
        <v>33</v>
      </c>
      <c r="F29" s="36">
        <v>7191.5700000000006</v>
      </c>
      <c r="G29" s="10"/>
      <c r="H29" s="10"/>
      <c r="I29" s="37">
        <f t="shared" si="28"/>
        <v>0</v>
      </c>
      <c r="J29" s="37">
        <f t="shared" si="29"/>
        <v>0</v>
      </c>
      <c r="K29" s="37">
        <f t="shared" si="30"/>
        <v>0</v>
      </c>
      <c r="L29" s="37">
        <f>ROUND((G29+H29)*(1+RESUMO!$P$8),2)</f>
        <v>0</v>
      </c>
      <c r="M29" s="37">
        <f t="shared" ref="M29" si="32">ROUND(F29*L29,2)</f>
        <v>0</v>
      </c>
    </row>
    <row r="30" spans="1:13" s="23" customFormat="1" ht="19.5" customHeight="1" x14ac:dyDescent="0.25">
      <c r="A30" s="33" t="s">
        <v>145</v>
      </c>
      <c r="B30" s="122" t="s">
        <v>97</v>
      </c>
      <c r="C30" s="123"/>
      <c r="D30" s="34"/>
      <c r="E30" s="35" t="s">
        <v>33</v>
      </c>
      <c r="F30" s="36">
        <v>7191.5700000000006</v>
      </c>
      <c r="G30" s="10"/>
      <c r="H30" s="10"/>
      <c r="I30" s="37">
        <f>ROUND(F30*G30,2)</f>
        <v>0</v>
      </c>
      <c r="J30" s="37">
        <f t="shared" ref="J30" si="33">ROUND(F30*H30,2)</f>
        <v>0</v>
      </c>
      <c r="K30" s="37">
        <f t="shared" si="30"/>
        <v>0</v>
      </c>
      <c r="L30" s="37">
        <f>ROUND((G30+H30)*(1+RESUMO!$P$8),2)</f>
        <v>0</v>
      </c>
      <c r="M30" s="37">
        <f t="shared" ref="M30" si="34">ROUND(F30*L30,2)</f>
        <v>0</v>
      </c>
    </row>
    <row r="31" spans="1:13" s="23" customFormat="1" ht="19.5" customHeight="1" x14ac:dyDescent="0.25">
      <c r="A31" s="33" t="s">
        <v>151</v>
      </c>
      <c r="B31" s="122" t="s">
        <v>98</v>
      </c>
      <c r="C31" s="123"/>
      <c r="D31" s="34"/>
      <c r="E31" s="35" t="s">
        <v>33</v>
      </c>
      <c r="F31" s="36">
        <v>7191.5700000000006</v>
      </c>
      <c r="G31" s="10"/>
      <c r="H31" s="10"/>
      <c r="I31" s="37">
        <f t="shared" ref="I31:I35" si="35">ROUND(F31*G31,2)</f>
        <v>0</v>
      </c>
      <c r="J31" s="37">
        <f t="shared" ref="J31:J35" si="36">ROUND(F31*H31,2)</f>
        <v>0</v>
      </c>
      <c r="K31" s="37">
        <f t="shared" si="30"/>
        <v>0</v>
      </c>
      <c r="L31" s="37">
        <f>ROUND((G31+H31)*(1+RESUMO!$P$8),2)</f>
        <v>0</v>
      </c>
      <c r="M31" s="37">
        <f t="shared" ref="M31" si="37">ROUND(F31*L31,2)</f>
        <v>0</v>
      </c>
    </row>
    <row r="32" spans="1:13" s="23" customFormat="1" ht="34.5" customHeight="1" x14ac:dyDescent="0.25">
      <c r="A32" s="33" t="s">
        <v>158</v>
      </c>
      <c r="B32" s="122" t="s">
        <v>385</v>
      </c>
      <c r="C32" s="123"/>
      <c r="D32" s="34" t="s">
        <v>453</v>
      </c>
      <c r="E32" s="35" t="s">
        <v>33</v>
      </c>
      <c r="F32" s="36">
        <v>75.17</v>
      </c>
      <c r="G32" s="10"/>
      <c r="H32" s="10"/>
      <c r="I32" s="37">
        <f t="shared" si="35"/>
        <v>0</v>
      </c>
      <c r="J32" s="37">
        <f t="shared" si="36"/>
        <v>0</v>
      </c>
      <c r="K32" s="37">
        <f t="shared" si="30"/>
        <v>0</v>
      </c>
      <c r="L32" s="37">
        <f>ROUND((G32+H32)*(1+RESUMO!$P$8),2)</f>
        <v>0</v>
      </c>
      <c r="M32" s="37">
        <f t="shared" ref="M32:M35" si="38">ROUND(F32*L32,2)</f>
        <v>0</v>
      </c>
    </row>
    <row r="33" spans="1:13" s="23" customFormat="1" ht="19.5" customHeight="1" x14ac:dyDescent="0.25">
      <c r="A33" s="29"/>
      <c r="B33" s="127" t="s">
        <v>386</v>
      </c>
      <c r="C33" s="128"/>
      <c r="D33" s="30"/>
      <c r="E33" s="31"/>
      <c r="F33" s="32"/>
      <c r="G33" s="32"/>
      <c r="H33" s="32"/>
      <c r="I33" s="40"/>
      <c r="J33" s="40"/>
      <c r="K33" s="40"/>
      <c r="L33" s="40"/>
      <c r="M33" s="40"/>
    </row>
    <row r="34" spans="1:13" s="23" customFormat="1" ht="69" customHeight="1" x14ac:dyDescent="0.25">
      <c r="A34" s="33" t="s">
        <v>159</v>
      </c>
      <c r="B34" s="122" t="s">
        <v>387</v>
      </c>
      <c r="C34" s="123"/>
      <c r="D34" s="34" t="s">
        <v>454</v>
      </c>
      <c r="E34" s="35" t="s">
        <v>33</v>
      </c>
      <c r="F34" s="36">
        <v>51.92</v>
      </c>
      <c r="G34" s="10"/>
      <c r="H34" s="10"/>
      <c r="I34" s="37">
        <f>ROUND(F34*G34,2)</f>
        <v>0</v>
      </c>
      <c r="J34" s="37">
        <f>ROUND(F34*H34,2)</f>
        <v>0</v>
      </c>
      <c r="K34" s="37">
        <f>I34+J34</f>
        <v>0</v>
      </c>
      <c r="L34" s="37">
        <f>ROUND((G34+H34)*(1+RESUMO!$P$8),2)</f>
        <v>0</v>
      </c>
      <c r="M34" s="37">
        <f>ROUND(F34*L34,2)</f>
        <v>0</v>
      </c>
    </row>
    <row r="35" spans="1:13" s="23" customFormat="1" ht="86.25" customHeight="1" x14ac:dyDescent="0.25">
      <c r="A35" s="33" t="s">
        <v>319</v>
      </c>
      <c r="B35" s="122" t="s">
        <v>388</v>
      </c>
      <c r="C35" s="123"/>
      <c r="D35" s="34"/>
      <c r="E35" s="35" t="s">
        <v>33</v>
      </c>
      <c r="F35" s="36">
        <v>476.47</v>
      </c>
      <c r="G35" s="10"/>
      <c r="H35" s="10"/>
      <c r="I35" s="37">
        <f t="shared" si="35"/>
        <v>0</v>
      </c>
      <c r="J35" s="37">
        <f t="shared" si="36"/>
        <v>0</v>
      </c>
      <c r="K35" s="37">
        <f t="shared" si="30"/>
        <v>0</v>
      </c>
      <c r="L35" s="37">
        <f>ROUND((G35+H35)*(1+RESUMO!$P$8),2)</f>
        <v>0</v>
      </c>
      <c r="M35" s="37">
        <f t="shared" si="38"/>
        <v>0</v>
      </c>
    </row>
    <row r="36" spans="1:13" s="23" customFormat="1" ht="19.5" customHeight="1" x14ac:dyDescent="0.25">
      <c r="A36" s="33" t="s">
        <v>318</v>
      </c>
      <c r="B36" s="122" t="s">
        <v>389</v>
      </c>
      <c r="C36" s="123"/>
      <c r="D36" s="34"/>
      <c r="E36" s="35" t="s">
        <v>33</v>
      </c>
      <c r="F36" s="36">
        <v>476.47</v>
      </c>
      <c r="G36" s="10"/>
      <c r="H36" s="10"/>
      <c r="I36" s="37">
        <f t="shared" ref="I36" si="39">ROUND(F36*G36,2)</f>
        <v>0</v>
      </c>
      <c r="J36" s="37">
        <f t="shared" ref="J36" si="40">ROUND(F36*H36,2)</f>
        <v>0</v>
      </c>
      <c r="K36" s="37">
        <f t="shared" si="30"/>
        <v>0</v>
      </c>
      <c r="L36" s="37">
        <f>ROUND((G36+H36)*(1+RESUMO!$P$8),2)</f>
        <v>0</v>
      </c>
      <c r="M36" s="37">
        <f t="shared" ref="M36" si="41">ROUND(F36*L36,2)</f>
        <v>0</v>
      </c>
    </row>
    <row r="37" spans="1:13" s="23" customFormat="1" ht="19.5" customHeight="1" x14ac:dyDescent="0.25">
      <c r="A37" s="38">
        <v>4</v>
      </c>
      <c r="B37" s="125" t="s">
        <v>99</v>
      </c>
      <c r="C37" s="126"/>
      <c r="D37" s="25"/>
      <c r="E37" s="26"/>
      <c r="F37" s="27"/>
      <c r="G37" s="27"/>
      <c r="H37" s="27"/>
      <c r="I37" s="28">
        <f>SUM(I40:I42,I44:I47)</f>
        <v>0</v>
      </c>
      <c r="J37" s="28">
        <f t="shared" ref="J37:K37" si="42">SUM(J40:J42,J44:J47)</f>
        <v>0</v>
      </c>
      <c r="K37" s="28">
        <f t="shared" si="42"/>
        <v>0</v>
      </c>
      <c r="L37" s="39"/>
      <c r="M37" s="39"/>
    </row>
    <row r="38" spans="1:13" s="23" customFormat="1" ht="19.5" customHeight="1" x14ac:dyDescent="0.25">
      <c r="A38" s="41"/>
      <c r="B38" s="130" t="s">
        <v>390</v>
      </c>
      <c r="C38" s="132"/>
      <c r="D38" s="42"/>
      <c r="E38" s="43"/>
      <c r="F38" s="44"/>
      <c r="G38" s="44"/>
      <c r="H38" s="44"/>
      <c r="I38" s="45"/>
      <c r="J38" s="45"/>
      <c r="K38" s="45"/>
      <c r="L38" s="45"/>
      <c r="M38" s="45"/>
    </row>
    <row r="39" spans="1:13" s="23" customFormat="1" ht="19.5" customHeight="1" x14ac:dyDescent="0.25">
      <c r="A39" s="29"/>
      <c r="B39" s="127" t="s">
        <v>107</v>
      </c>
      <c r="C39" s="128"/>
      <c r="D39" s="30"/>
      <c r="E39" s="31"/>
      <c r="F39" s="32"/>
      <c r="G39" s="32"/>
      <c r="H39" s="32"/>
      <c r="I39" s="40"/>
      <c r="J39" s="40"/>
      <c r="K39" s="40"/>
      <c r="L39" s="40"/>
      <c r="M39" s="40"/>
    </row>
    <row r="40" spans="1:13" s="23" customFormat="1" ht="19.5" customHeight="1" x14ac:dyDescent="0.25">
      <c r="A40" s="33" t="s">
        <v>88</v>
      </c>
      <c r="B40" s="122" t="s">
        <v>391</v>
      </c>
      <c r="C40" s="123"/>
      <c r="D40" s="34"/>
      <c r="E40" s="35" t="s">
        <v>33</v>
      </c>
      <c r="F40" s="36">
        <v>7191.5700000000006</v>
      </c>
      <c r="G40" s="10"/>
      <c r="H40" s="10"/>
      <c r="I40" s="37">
        <f t="shared" ref="I40:I41" si="43">ROUND(F40*G40,2)</f>
        <v>0</v>
      </c>
      <c r="J40" s="37">
        <f t="shared" ref="J40:J41" si="44">ROUND(F40*H40,2)</f>
        <v>0</v>
      </c>
      <c r="K40" s="37">
        <f t="shared" ref="K40:K55" si="45">I40+J40</f>
        <v>0</v>
      </c>
      <c r="L40" s="37">
        <f>ROUND((G40+H40)*(1+RESUMO!$P$8),2)</f>
        <v>0</v>
      </c>
      <c r="M40" s="37">
        <f t="shared" ref="M40:M41" si="46">ROUND(F40*L40,2)</f>
        <v>0</v>
      </c>
    </row>
    <row r="41" spans="1:13" s="23" customFormat="1" ht="34.5" customHeight="1" x14ac:dyDescent="0.25">
      <c r="A41" s="33" t="s">
        <v>89</v>
      </c>
      <c r="B41" s="122" t="s">
        <v>392</v>
      </c>
      <c r="C41" s="123"/>
      <c r="D41" s="34"/>
      <c r="E41" s="35" t="s">
        <v>33</v>
      </c>
      <c r="F41" s="36">
        <v>6047.38</v>
      </c>
      <c r="G41" s="10"/>
      <c r="H41" s="10"/>
      <c r="I41" s="37">
        <f t="shared" si="43"/>
        <v>0</v>
      </c>
      <c r="J41" s="37">
        <f t="shared" si="44"/>
        <v>0</v>
      </c>
      <c r="K41" s="37">
        <f t="shared" si="45"/>
        <v>0</v>
      </c>
      <c r="L41" s="37">
        <f>ROUND((G41+H41)*(1+RESUMO!$P$8),2)</f>
        <v>0</v>
      </c>
      <c r="M41" s="37">
        <f t="shared" si="46"/>
        <v>0</v>
      </c>
    </row>
    <row r="42" spans="1:13" s="23" customFormat="1" ht="34.5" customHeight="1" x14ac:dyDescent="0.25">
      <c r="A42" s="33" t="s">
        <v>90</v>
      </c>
      <c r="B42" s="122" t="s">
        <v>393</v>
      </c>
      <c r="C42" s="123"/>
      <c r="D42" s="34"/>
      <c r="E42" s="35" t="s">
        <v>33</v>
      </c>
      <c r="F42" s="36">
        <v>596.76</v>
      </c>
      <c r="G42" s="10"/>
      <c r="H42" s="10"/>
      <c r="I42" s="37">
        <f t="shared" ref="I42:I44" si="47">ROUND(F42*G42,2)</f>
        <v>0</v>
      </c>
      <c r="J42" s="37">
        <f t="shared" ref="J42:J44" si="48">ROUND(F42*H42,2)</f>
        <v>0</v>
      </c>
      <c r="K42" s="37">
        <f t="shared" si="45"/>
        <v>0</v>
      </c>
      <c r="L42" s="37">
        <f>ROUND((G42+H42)*(1+RESUMO!$P$8),2)</f>
        <v>0</v>
      </c>
      <c r="M42" s="37">
        <f t="shared" ref="M42" si="49">ROUND(F42*L42,2)</f>
        <v>0</v>
      </c>
    </row>
    <row r="43" spans="1:13" s="23" customFormat="1" ht="19.5" customHeight="1" x14ac:dyDescent="0.25">
      <c r="A43" s="29"/>
      <c r="B43" s="127" t="s">
        <v>110</v>
      </c>
      <c r="C43" s="128"/>
      <c r="D43" s="30"/>
      <c r="E43" s="31"/>
      <c r="F43" s="32"/>
      <c r="G43" s="32"/>
      <c r="H43" s="32"/>
      <c r="I43" s="40"/>
      <c r="J43" s="40"/>
      <c r="K43" s="40"/>
      <c r="L43" s="40"/>
      <c r="M43" s="40"/>
    </row>
    <row r="44" spans="1:13" s="23" customFormat="1" ht="51.75" customHeight="1" x14ac:dyDescent="0.25">
      <c r="A44" s="33" t="s">
        <v>91</v>
      </c>
      <c r="B44" s="122" t="s">
        <v>394</v>
      </c>
      <c r="C44" s="123"/>
      <c r="D44" s="34"/>
      <c r="E44" s="35" t="s">
        <v>33</v>
      </c>
      <c r="F44" s="36">
        <v>661.68</v>
      </c>
      <c r="G44" s="10"/>
      <c r="H44" s="10"/>
      <c r="I44" s="37">
        <f t="shared" si="47"/>
        <v>0</v>
      </c>
      <c r="J44" s="37">
        <f t="shared" si="48"/>
        <v>0</v>
      </c>
      <c r="K44" s="37">
        <f t="shared" si="45"/>
        <v>0</v>
      </c>
      <c r="L44" s="37">
        <f>ROUND((G44+H44)*(1+RESUMO!$P$8),2)</f>
        <v>0</v>
      </c>
      <c r="M44" s="37">
        <f t="shared" ref="M44" si="50">ROUND(F44*L44,2)</f>
        <v>0</v>
      </c>
    </row>
    <row r="45" spans="1:13" s="23" customFormat="1" ht="51.75" customHeight="1" x14ac:dyDescent="0.25">
      <c r="A45" s="33" t="s">
        <v>92</v>
      </c>
      <c r="B45" s="122" t="s">
        <v>395</v>
      </c>
      <c r="C45" s="123"/>
      <c r="D45" s="34"/>
      <c r="E45" s="35" t="s">
        <v>33</v>
      </c>
      <c r="F45" s="36">
        <v>160.25</v>
      </c>
      <c r="G45" s="10"/>
      <c r="H45" s="10"/>
      <c r="I45" s="37">
        <f t="shared" ref="I45:I46" si="51">ROUND(F45*G45,2)</f>
        <v>0</v>
      </c>
      <c r="J45" s="37">
        <f t="shared" ref="J45:J46" si="52">ROUND(F45*H45,2)</f>
        <v>0</v>
      </c>
      <c r="K45" s="37">
        <f t="shared" si="45"/>
        <v>0</v>
      </c>
      <c r="L45" s="37">
        <f>ROUND((G45+H45)*(1+RESUMO!$P$8),2)</f>
        <v>0</v>
      </c>
      <c r="M45" s="37">
        <f t="shared" ref="M45:M46" si="53">ROUND(F45*L45,2)</f>
        <v>0</v>
      </c>
    </row>
    <row r="46" spans="1:13" s="23" customFormat="1" ht="51.75" customHeight="1" x14ac:dyDescent="0.25">
      <c r="A46" s="33" t="s">
        <v>93</v>
      </c>
      <c r="B46" s="122" t="s">
        <v>396</v>
      </c>
      <c r="C46" s="123"/>
      <c r="D46" s="34"/>
      <c r="E46" s="35" t="s">
        <v>33</v>
      </c>
      <c r="F46" s="36">
        <v>571.04999999999995</v>
      </c>
      <c r="G46" s="10"/>
      <c r="H46" s="10"/>
      <c r="I46" s="37">
        <f t="shared" si="51"/>
        <v>0</v>
      </c>
      <c r="J46" s="37">
        <f t="shared" si="52"/>
        <v>0</v>
      </c>
      <c r="K46" s="37">
        <f t="shared" si="45"/>
        <v>0</v>
      </c>
      <c r="L46" s="37">
        <f>ROUND((G46+H46)*(1+RESUMO!$P$8),2)</f>
        <v>0</v>
      </c>
      <c r="M46" s="37">
        <f t="shared" si="53"/>
        <v>0</v>
      </c>
    </row>
    <row r="47" spans="1:13" s="23" customFormat="1" ht="51.75" customHeight="1" x14ac:dyDescent="0.25">
      <c r="A47" s="33" t="s">
        <v>360</v>
      </c>
      <c r="B47" s="122" t="s">
        <v>397</v>
      </c>
      <c r="C47" s="123"/>
      <c r="D47" s="34"/>
      <c r="E47" s="35" t="s">
        <v>33</v>
      </c>
      <c r="F47" s="36">
        <v>126.6</v>
      </c>
      <c r="G47" s="10"/>
      <c r="H47" s="10"/>
      <c r="I47" s="37">
        <f t="shared" ref="I47:I50" si="54">ROUND(F47*G47,2)</f>
        <v>0</v>
      </c>
      <c r="J47" s="37">
        <f t="shared" ref="J47:J50" si="55">ROUND(F47*H47,2)</f>
        <v>0</v>
      </c>
      <c r="K47" s="37">
        <f t="shared" si="45"/>
        <v>0</v>
      </c>
      <c r="L47" s="37">
        <f>ROUND((G47+H47)*(1+RESUMO!$P$8),2)</f>
        <v>0</v>
      </c>
      <c r="M47" s="37">
        <f t="shared" ref="M47" si="56">ROUND(F47*L47,2)</f>
        <v>0</v>
      </c>
    </row>
    <row r="48" spans="1:13" s="23" customFormat="1" ht="19.5" customHeight="1" x14ac:dyDescent="0.25">
      <c r="A48" s="38">
        <v>5</v>
      </c>
      <c r="B48" s="125" t="s">
        <v>116</v>
      </c>
      <c r="C48" s="126"/>
      <c r="D48" s="25" t="s">
        <v>455</v>
      </c>
      <c r="E48" s="26"/>
      <c r="F48" s="27"/>
      <c r="G48" s="27"/>
      <c r="H48" s="27"/>
      <c r="I48" s="28">
        <f>SUM(I49:I51)</f>
        <v>0</v>
      </c>
      <c r="J48" s="28">
        <f t="shared" ref="J48:K48" si="57">SUM(J49:J51)</f>
        <v>0</v>
      </c>
      <c r="K48" s="28">
        <f t="shared" si="57"/>
        <v>0</v>
      </c>
      <c r="L48" s="39"/>
      <c r="M48" s="39"/>
    </row>
    <row r="49" spans="1:13" s="23" customFormat="1" ht="19.5" customHeight="1" x14ac:dyDescent="0.25">
      <c r="A49" s="33" t="s">
        <v>19</v>
      </c>
      <c r="B49" s="122" t="s">
        <v>398</v>
      </c>
      <c r="C49" s="123"/>
      <c r="D49" s="34"/>
      <c r="E49" s="35" t="s">
        <v>15</v>
      </c>
      <c r="F49" s="36">
        <v>11</v>
      </c>
      <c r="G49" s="10"/>
      <c r="H49" s="10"/>
      <c r="I49" s="37">
        <f t="shared" si="54"/>
        <v>0</v>
      </c>
      <c r="J49" s="37">
        <f t="shared" si="55"/>
        <v>0</v>
      </c>
      <c r="K49" s="37">
        <f t="shared" si="45"/>
        <v>0</v>
      </c>
      <c r="L49" s="37">
        <f>ROUND((G49+H49)*(1+RESUMO!$P$8),2)</f>
        <v>0</v>
      </c>
      <c r="M49" s="37">
        <f t="shared" ref="M49:M50" si="58">ROUND(F49*L49,2)</f>
        <v>0</v>
      </c>
    </row>
    <row r="50" spans="1:13" s="23" customFormat="1" ht="86.25" customHeight="1" x14ac:dyDescent="0.25">
      <c r="A50" s="33" t="s">
        <v>24</v>
      </c>
      <c r="B50" s="122" t="s">
        <v>399</v>
      </c>
      <c r="C50" s="123"/>
      <c r="D50" s="34" t="s">
        <v>456</v>
      </c>
      <c r="E50" s="35" t="s">
        <v>33</v>
      </c>
      <c r="F50" s="36">
        <v>5106.71</v>
      </c>
      <c r="G50" s="10"/>
      <c r="H50" s="10"/>
      <c r="I50" s="37">
        <f t="shared" si="54"/>
        <v>0</v>
      </c>
      <c r="J50" s="37">
        <f t="shared" si="55"/>
        <v>0</v>
      </c>
      <c r="K50" s="37">
        <f t="shared" si="45"/>
        <v>0</v>
      </c>
      <c r="L50" s="37">
        <f>ROUND((G50+H50)*(1+RESUMO!$P$8),2)</f>
        <v>0</v>
      </c>
      <c r="M50" s="37">
        <f t="shared" si="58"/>
        <v>0</v>
      </c>
    </row>
    <row r="51" spans="1:13" s="23" customFormat="1" ht="86.25" customHeight="1" x14ac:dyDescent="0.25">
      <c r="A51" s="33" t="s">
        <v>62</v>
      </c>
      <c r="B51" s="122" t="s">
        <v>400</v>
      </c>
      <c r="C51" s="123"/>
      <c r="D51" s="34" t="s">
        <v>457</v>
      </c>
      <c r="E51" s="35" t="s">
        <v>33</v>
      </c>
      <c r="F51" s="36">
        <v>300.39999999999998</v>
      </c>
      <c r="G51" s="10"/>
      <c r="H51" s="10"/>
      <c r="I51" s="37">
        <f t="shared" ref="I51" si="59">ROUND(F51*G51,2)</f>
        <v>0</v>
      </c>
      <c r="J51" s="37">
        <f t="shared" ref="J51" si="60">ROUND(F51*H51,2)</f>
        <v>0</v>
      </c>
      <c r="K51" s="37">
        <f t="shared" si="45"/>
        <v>0</v>
      </c>
      <c r="L51" s="37">
        <f>ROUND((G51+H51)*(1+RESUMO!$P$8),2)</f>
        <v>0</v>
      </c>
      <c r="M51" s="37">
        <f t="shared" ref="M51" si="61">ROUND(F51*L51,2)</f>
        <v>0</v>
      </c>
    </row>
    <row r="52" spans="1:13" s="23" customFormat="1" ht="19.5" customHeight="1" x14ac:dyDescent="0.25">
      <c r="A52" s="38">
        <v>6</v>
      </c>
      <c r="B52" s="125" t="s">
        <v>401</v>
      </c>
      <c r="C52" s="126"/>
      <c r="D52" s="25"/>
      <c r="E52" s="26"/>
      <c r="F52" s="27"/>
      <c r="G52" s="27"/>
      <c r="H52" s="27"/>
      <c r="I52" s="28">
        <f>SUM(I53:I55)</f>
        <v>0</v>
      </c>
      <c r="J52" s="28">
        <f t="shared" ref="J52:K52" si="62">SUM(J53:J55)</f>
        <v>0</v>
      </c>
      <c r="K52" s="28">
        <f t="shared" si="62"/>
        <v>0</v>
      </c>
      <c r="L52" s="39"/>
      <c r="M52" s="39"/>
    </row>
    <row r="53" spans="1:13" s="23" customFormat="1" ht="86.25" customHeight="1" x14ac:dyDescent="0.25">
      <c r="A53" s="33" t="s">
        <v>26</v>
      </c>
      <c r="B53" s="122" t="s">
        <v>402</v>
      </c>
      <c r="C53" s="123"/>
      <c r="D53" s="34" t="s">
        <v>458</v>
      </c>
      <c r="E53" s="35" t="s">
        <v>33</v>
      </c>
      <c r="F53" s="36">
        <v>14.100000000000001</v>
      </c>
      <c r="G53" s="10"/>
      <c r="H53" s="10"/>
      <c r="I53" s="37">
        <f t="shared" ref="I53" si="63">ROUND(F53*G53,2)</f>
        <v>0</v>
      </c>
      <c r="J53" s="37">
        <f t="shared" ref="J53" si="64">ROUND(F53*H53,2)</f>
        <v>0</v>
      </c>
      <c r="K53" s="37">
        <f t="shared" si="45"/>
        <v>0</v>
      </c>
      <c r="L53" s="37">
        <f>ROUND((G53+H53)*(1+RESUMO!$P$8),2)</f>
        <v>0</v>
      </c>
      <c r="M53" s="37">
        <f t="shared" ref="M53" si="65">ROUND(F53*L53,2)</f>
        <v>0</v>
      </c>
    </row>
    <row r="54" spans="1:13" s="23" customFormat="1" ht="86.25" customHeight="1" x14ac:dyDescent="0.25">
      <c r="A54" s="33" t="s">
        <v>67</v>
      </c>
      <c r="B54" s="122" t="s">
        <v>403</v>
      </c>
      <c r="C54" s="123"/>
      <c r="D54" s="34" t="s">
        <v>459</v>
      </c>
      <c r="E54" s="35" t="s">
        <v>33</v>
      </c>
      <c r="F54" s="36">
        <v>34.791750000000008</v>
      </c>
      <c r="G54" s="10"/>
      <c r="H54" s="10"/>
      <c r="I54" s="37">
        <f t="shared" ref="I54:I55" si="66">ROUND(F54*G54,2)</f>
        <v>0</v>
      </c>
      <c r="J54" s="37">
        <f t="shared" ref="J54:J55" si="67">ROUND(F54*H54,2)</f>
        <v>0</v>
      </c>
      <c r="K54" s="37">
        <f t="shared" si="45"/>
        <v>0</v>
      </c>
      <c r="L54" s="37">
        <f>ROUND((G54+H54)*(1+RESUMO!$P$8),2)</f>
        <v>0</v>
      </c>
      <c r="M54" s="37">
        <f t="shared" ref="M54:M55" si="68">ROUND(F54*L54,2)</f>
        <v>0</v>
      </c>
    </row>
    <row r="55" spans="1:13" s="23" customFormat="1" ht="86.25" customHeight="1" x14ac:dyDescent="0.25">
      <c r="A55" s="33" t="s">
        <v>68</v>
      </c>
      <c r="B55" s="122" t="s">
        <v>404</v>
      </c>
      <c r="C55" s="123"/>
      <c r="D55" s="34" t="s">
        <v>460</v>
      </c>
      <c r="E55" s="35" t="s">
        <v>33</v>
      </c>
      <c r="F55" s="36">
        <v>1999.1450000000002</v>
      </c>
      <c r="G55" s="10"/>
      <c r="H55" s="10"/>
      <c r="I55" s="37">
        <f t="shared" si="66"/>
        <v>0</v>
      </c>
      <c r="J55" s="37">
        <f t="shared" si="67"/>
        <v>0</v>
      </c>
      <c r="K55" s="37">
        <f t="shared" si="45"/>
        <v>0</v>
      </c>
      <c r="L55" s="37">
        <f>ROUND((G55+H55)*(1+RESUMO!$P$8),2)</f>
        <v>0</v>
      </c>
      <c r="M55" s="37">
        <f t="shared" si="68"/>
        <v>0</v>
      </c>
    </row>
    <row r="56" spans="1:13" s="23" customFormat="1" ht="19.5" customHeight="1" x14ac:dyDescent="0.25">
      <c r="A56" s="38">
        <v>7</v>
      </c>
      <c r="B56" s="125" t="s">
        <v>405</v>
      </c>
      <c r="C56" s="126"/>
      <c r="D56" s="25" t="s">
        <v>461</v>
      </c>
      <c r="E56" s="26"/>
      <c r="F56" s="27"/>
      <c r="G56" s="27"/>
      <c r="H56" s="27"/>
      <c r="I56" s="28">
        <f>SUM(I58:I59)</f>
        <v>0</v>
      </c>
      <c r="J56" s="28">
        <f t="shared" ref="J56:K56" si="69">SUM(J58:J59)</f>
        <v>0</v>
      </c>
      <c r="K56" s="28">
        <f t="shared" si="69"/>
        <v>0</v>
      </c>
      <c r="L56" s="39"/>
      <c r="M56" s="39"/>
    </row>
    <row r="57" spans="1:13" s="23" customFormat="1" ht="34.5" customHeight="1" x14ac:dyDescent="0.25">
      <c r="A57" s="29"/>
      <c r="B57" s="127" t="s">
        <v>406</v>
      </c>
      <c r="C57" s="128"/>
      <c r="D57" s="30"/>
      <c r="E57" s="31"/>
      <c r="F57" s="32"/>
      <c r="G57" s="32"/>
      <c r="H57" s="32"/>
      <c r="I57" s="40"/>
      <c r="J57" s="40"/>
      <c r="K57" s="40"/>
      <c r="L57" s="40"/>
      <c r="M57" s="40"/>
    </row>
    <row r="58" spans="1:13" s="23" customFormat="1" ht="103.5" customHeight="1" x14ac:dyDescent="0.25">
      <c r="A58" s="33" t="s">
        <v>30</v>
      </c>
      <c r="B58" s="122" t="s">
        <v>407</v>
      </c>
      <c r="C58" s="123"/>
      <c r="D58" s="34" t="s">
        <v>462</v>
      </c>
      <c r="E58" s="35" t="s">
        <v>33</v>
      </c>
      <c r="F58" s="36">
        <v>4.2</v>
      </c>
      <c r="G58" s="10"/>
      <c r="H58" s="10"/>
      <c r="I58" s="37">
        <f t="shared" ref="I58" si="70">ROUND(F58*G58,2)</f>
        <v>0</v>
      </c>
      <c r="J58" s="37">
        <f t="shared" ref="J58" si="71">ROUND(F58*H58,2)</f>
        <v>0</v>
      </c>
      <c r="K58" s="37">
        <f t="shared" ref="K58:K69" si="72">I58+J58</f>
        <v>0</v>
      </c>
      <c r="L58" s="37">
        <f>ROUND((G58+H58)*(1+RESUMO!$P$8),2)</f>
        <v>0</v>
      </c>
      <c r="M58" s="37">
        <f t="shared" ref="M58" si="73">ROUND(F58*L58,2)</f>
        <v>0</v>
      </c>
    </row>
    <row r="59" spans="1:13" s="23" customFormat="1" ht="34.5" customHeight="1" x14ac:dyDescent="0.25">
      <c r="A59" s="33" t="s">
        <v>73</v>
      </c>
      <c r="B59" s="122" t="s">
        <v>408</v>
      </c>
      <c r="C59" s="123"/>
      <c r="D59" s="34" t="s">
        <v>463</v>
      </c>
      <c r="E59" s="35" t="s">
        <v>33</v>
      </c>
      <c r="F59" s="36">
        <v>3.3600000000000003</v>
      </c>
      <c r="G59" s="10"/>
      <c r="H59" s="10"/>
      <c r="I59" s="37">
        <f t="shared" ref="I59" si="74">ROUND(F59*G59,2)</f>
        <v>0</v>
      </c>
      <c r="J59" s="37">
        <f t="shared" ref="J59" si="75">ROUND(F59*H59,2)</f>
        <v>0</v>
      </c>
      <c r="K59" s="37">
        <f t="shared" si="72"/>
        <v>0</v>
      </c>
      <c r="L59" s="37">
        <f>ROUND((G59+H59)*(1+RESUMO!$P$8),2)</f>
        <v>0</v>
      </c>
      <c r="M59" s="37">
        <f t="shared" ref="M59" si="76">ROUND(F59*L59,2)</f>
        <v>0</v>
      </c>
    </row>
    <row r="60" spans="1:13" s="23" customFormat="1" ht="19.5" customHeight="1" x14ac:dyDescent="0.25">
      <c r="A60" s="38">
        <v>8</v>
      </c>
      <c r="B60" s="125" t="s">
        <v>409</v>
      </c>
      <c r="C60" s="126"/>
      <c r="D60" s="25" t="s">
        <v>461</v>
      </c>
      <c r="E60" s="26"/>
      <c r="F60" s="27"/>
      <c r="G60" s="27"/>
      <c r="H60" s="27"/>
      <c r="I60" s="28">
        <f>SUM(I61)</f>
        <v>0</v>
      </c>
      <c r="J60" s="28">
        <f t="shared" ref="J60:K60" si="77">SUM(J61)</f>
        <v>0</v>
      </c>
      <c r="K60" s="28">
        <f t="shared" si="77"/>
        <v>0</v>
      </c>
      <c r="L60" s="39"/>
      <c r="M60" s="39"/>
    </row>
    <row r="61" spans="1:13" s="23" customFormat="1" ht="200.25" customHeight="1" x14ac:dyDescent="0.25">
      <c r="A61" s="33" t="s">
        <v>87</v>
      </c>
      <c r="B61" s="122" t="s">
        <v>410</v>
      </c>
      <c r="C61" s="123"/>
      <c r="D61" s="34" t="s">
        <v>464</v>
      </c>
      <c r="E61" s="35" t="s">
        <v>33</v>
      </c>
      <c r="F61" s="36">
        <v>19.2</v>
      </c>
      <c r="G61" s="10"/>
      <c r="H61" s="10"/>
      <c r="I61" s="37">
        <f t="shared" ref="I61" si="78">ROUND(F61*G61,2)</f>
        <v>0</v>
      </c>
      <c r="J61" s="37">
        <f t="shared" ref="J61" si="79">ROUND(F61*H61,2)</f>
        <v>0</v>
      </c>
      <c r="K61" s="37">
        <f t="shared" si="72"/>
        <v>0</v>
      </c>
      <c r="L61" s="37">
        <f>ROUND((G61+H61)*(1+RESUMO!$P$8),2)</f>
        <v>0</v>
      </c>
      <c r="M61" s="37">
        <f t="shared" ref="M61" si="80">ROUND(F61*L61,2)</f>
        <v>0</v>
      </c>
    </row>
    <row r="62" spans="1:13" s="23" customFormat="1" ht="19.5" customHeight="1" x14ac:dyDescent="0.25">
      <c r="A62" s="38">
        <v>9</v>
      </c>
      <c r="B62" s="125" t="s">
        <v>411</v>
      </c>
      <c r="C62" s="126"/>
      <c r="D62" s="25"/>
      <c r="E62" s="26"/>
      <c r="F62" s="27"/>
      <c r="G62" s="27"/>
      <c r="H62" s="27"/>
      <c r="I62" s="28">
        <f>SUM(I63:I64)</f>
        <v>0</v>
      </c>
      <c r="J62" s="28">
        <f t="shared" ref="J62:K62" si="81">SUM(J63:J64)</f>
        <v>0</v>
      </c>
      <c r="K62" s="28">
        <f t="shared" si="81"/>
        <v>0</v>
      </c>
      <c r="L62" s="39"/>
      <c r="M62" s="39"/>
    </row>
    <row r="63" spans="1:13" s="23" customFormat="1" ht="19.5" customHeight="1" x14ac:dyDescent="0.25">
      <c r="A63" s="33" t="s">
        <v>102</v>
      </c>
      <c r="B63" s="122" t="s">
        <v>412</v>
      </c>
      <c r="C63" s="123"/>
      <c r="D63" s="34" t="s">
        <v>465</v>
      </c>
      <c r="E63" s="35" t="s">
        <v>14</v>
      </c>
      <c r="F63" s="36">
        <v>2.1</v>
      </c>
      <c r="G63" s="10"/>
      <c r="H63" s="10"/>
      <c r="I63" s="37">
        <f t="shared" ref="I63" si="82">ROUND(F63*G63,2)</f>
        <v>0</v>
      </c>
      <c r="J63" s="37">
        <f t="shared" ref="J63" si="83">ROUND(F63*H63,2)</f>
        <v>0</v>
      </c>
      <c r="K63" s="37">
        <f t="shared" si="72"/>
        <v>0</v>
      </c>
      <c r="L63" s="37">
        <f>ROUND((G63+H63)*(1+RESUMO!$P$8),2)</f>
        <v>0</v>
      </c>
      <c r="M63" s="37">
        <f t="shared" ref="M63" si="84">ROUND(F63*L63,2)</f>
        <v>0</v>
      </c>
    </row>
    <row r="64" spans="1:13" s="23" customFormat="1" ht="19.5" customHeight="1" x14ac:dyDescent="0.25">
      <c r="A64" s="33" t="s">
        <v>103</v>
      </c>
      <c r="B64" s="122" t="s">
        <v>413</v>
      </c>
      <c r="C64" s="123"/>
      <c r="D64" s="34" t="s">
        <v>466</v>
      </c>
      <c r="E64" s="35" t="s">
        <v>14</v>
      </c>
      <c r="F64" s="36">
        <v>1.66</v>
      </c>
      <c r="G64" s="10"/>
      <c r="H64" s="10"/>
      <c r="I64" s="37">
        <f t="shared" ref="I64" si="85">ROUND(F64*G64,2)</f>
        <v>0</v>
      </c>
      <c r="J64" s="37">
        <f t="shared" ref="J64" si="86">ROUND(F64*H64,2)</f>
        <v>0</v>
      </c>
      <c r="K64" s="37">
        <f t="shared" si="72"/>
        <v>0</v>
      </c>
      <c r="L64" s="37">
        <f>ROUND((G64+H64)*(1+RESUMO!$P$8),2)</f>
        <v>0</v>
      </c>
      <c r="M64" s="37">
        <f t="shared" ref="M64" si="87">ROUND(F64*L64,2)</f>
        <v>0</v>
      </c>
    </row>
    <row r="65" spans="1:13" s="23" customFormat="1" ht="19.5" customHeight="1" x14ac:dyDescent="0.25">
      <c r="A65" s="38">
        <v>10</v>
      </c>
      <c r="B65" s="125" t="s">
        <v>414</v>
      </c>
      <c r="C65" s="126"/>
      <c r="D65" s="25" t="s">
        <v>461</v>
      </c>
      <c r="E65" s="26"/>
      <c r="F65" s="27"/>
      <c r="G65" s="27"/>
      <c r="H65" s="27"/>
      <c r="I65" s="28">
        <f>SUM(I66:I69)</f>
        <v>0</v>
      </c>
      <c r="J65" s="28">
        <f t="shared" ref="J65:K65" si="88">SUM(J66:J69)</f>
        <v>0</v>
      </c>
      <c r="K65" s="28">
        <f t="shared" si="88"/>
        <v>0</v>
      </c>
      <c r="L65" s="39"/>
      <c r="M65" s="39"/>
    </row>
    <row r="66" spans="1:13" s="23" customFormat="1" ht="19.5" customHeight="1" x14ac:dyDescent="0.25">
      <c r="A66" s="33" t="s">
        <v>105</v>
      </c>
      <c r="B66" s="122" t="s">
        <v>415</v>
      </c>
      <c r="C66" s="123"/>
      <c r="D66" s="34" t="s">
        <v>467</v>
      </c>
      <c r="E66" s="35" t="s">
        <v>33</v>
      </c>
      <c r="F66" s="36">
        <v>22.099999999999998</v>
      </c>
      <c r="G66" s="10"/>
      <c r="H66" s="10"/>
      <c r="I66" s="37">
        <f t="shared" ref="I66" si="89">ROUND(F66*G66,2)</f>
        <v>0</v>
      </c>
      <c r="J66" s="37">
        <f t="shared" ref="J66" si="90">ROUND(F66*H66,2)</f>
        <v>0</v>
      </c>
      <c r="K66" s="37">
        <f t="shared" si="72"/>
        <v>0</v>
      </c>
      <c r="L66" s="37">
        <f>ROUND((G66+H66)*(1+RESUMO!$P$8),2)</f>
        <v>0</v>
      </c>
      <c r="M66" s="37">
        <f t="shared" ref="M66" si="91">ROUND(F66*L66,2)</f>
        <v>0</v>
      </c>
    </row>
    <row r="67" spans="1:13" s="23" customFormat="1" ht="19.5" customHeight="1" x14ac:dyDescent="0.25">
      <c r="A67" s="33" t="s">
        <v>106</v>
      </c>
      <c r="B67" s="122" t="s">
        <v>416</v>
      </c>
      <c r="C67" s="123"/>
      <c r="D67" s="34" t="s">
        <v>468</v>
      </c>
      <c r="E67" s="35" t="s">
        <v>33</v>
      </c>
      <c r="F67" s="36">
        <v>48</v>
      </c>
      <c r="G67" s="10"/>
      <c r="H67" s="10"/>
      <c r="I67" s="37">
        <f t="shared" ref="I67:I69" si="92">ROUND(F67*G67,2)</f>
        <v>0</v>
      </c>
      <c r="J67" s="37">
        <f t="shared" ref="J67:J69" si="93">ROUND(F67*H67,2)</f>
        <v>0</v>
      </c>
      <c r="K67" s="37">
        <f t="shared" si="72"/>
        <v>0</v>
      </c>
      <c r="L67" s="37">
        <f>ROUND((G67+H67)*(1+RESUMO!$P$8),2)</f>
        <v>0</v>
      </c>
      <c r="M67" s="37">
        <f t="shared" ref="M67" si="94">ROUND(F67*L67,2)</f>
        <v>0</v>
      </c>
    </row>
    <row r="68" spans="1:13" s="23" customFormat="1" ht="34.5" customHeight="1" x14ac:dyDescent="0.25">
      <c r="A68" s="33" t="s">
        <v>315</v>
      </c>
      <c r="B68" s="122" t="s">
        <v>417</v>
      </c>
      <c r="C68" s="123"/>
      <c r="D68" s="34"/>
      <c r="E68" s="35" t="s">
        <v>33</v>
      </c>
      <c r="F68" s="36">
        <v>70.099999999999994</v>
      </c>
      <c r="G68" s="10"/>
      <c r="H68" s="10"/>
      <c r="I68" s="37">
        <f t="shared" si="92"/>
        <v>0</v>
      </c>
      <c r="J68" s="37">
        <f t="shared" si="93"/>
        <v>0</v>
      </c>
      <c r="K68" s="37">
        <f t="shared" si="72"/>
        <v>0</v>
      </c>
      <c r="L68" s="37">
        <f>ROUND((G68+H68)*(1+RESUMO!$P$8),2)</f>
        <v>0</v>
      </c>
      <c r="M68" s="37">
        <f t="shared" ref="M68:M69" si="95">ROUND(F68*L68,2)</f>
        <v>0</v>
      </c>
    </row>
    <row r="69" spans="1:13" s="23" customFormat="1" ht="34.5" customHeight="1" x14ac:dyDescent="0.25">
      <c r="A69" s="33" t="s">
        <v>314</v>
      </c>
      <c r="B69" s="122" t="s">
        <v>418</v>
      </c>
      <c r="C69" s="123"/>
      <c r="D69" s="34" t="s">
        <v>469</v>
      </c>
      <c r="E69" s="35" t="s">
        <v>33</v>
      </c>
      <c r="F69" s="36">
        <v>15.42</v>
      </c>
      <c r="G69" s="10"/>
      <c r="H69" s="10"/>
      <c r="I69" s="37">
        <f t="shared" si="92"/>
        <v>0</v>
      </c>
      <c r="J69" s="37">
        <f t="shared" si="93"/>
        <v>0</v>
      </c>
      <c r="K69" s="37">
        <f t="shared" si="72"/>
        <v>0</v>
      </c>
      <c r="L69" s="37">
        <f>ROUND((G69+H69)*(1+RESUMO!$P$8),2)</f>
        <v>0</v>
      </c>
      <c r="M69" s="37">
        <f t="shared" si="95"/>
        <v>0</v>
      </c>
    </row>
    <row r="70" spans="1:13" s="23" customFormat="1" ht="19.5" customHeight="1" x14ac:dyDescent="0.25">
      <c r="A70" s="38">
        <v>11</v>
      </c>
      <c r="B70" s="125" t="s">
        <v>419</v>
      </c>
      <c r="C70" s="126"/>
      <c r="D70" s="25"/>
      <c r="E70" s="26"/>
      <c r="F70" s="27"/>
      <c r="G70" s="27"/>
      <c r="H70" s="27"/>
      <c r="I70" s="28">
        <f>SUM(I72:I73)</f>
        <v>0</v>
      </c>
      <c r="J70" s="28">
        <f t="shared" ref="J70:K70" si="96">SUM(J72:J73)</f>
        <v>0</v>
      </c>
      <c r="K70" s="28">
        <f t="shared" si="96"/>
        <v>0</v>
      </c>
      <c r="L70" s="39"/>
      <c r="M70" s="39"/>
    </row>
    <row r="71" spans="1:13" s="23" customFormat="1" ht="69" customHeight="1" x14ac:dyDescent="0.25">
      <c r="A71" s="29"/>
      <c r="B71" s="127" t="s">
        <v>420</v>
      </c>
      <c r="C71" s="129"/>
      <c r="D71" s="129"/>
      <c r="E71" s="129"/>
      <c r="F71" s="128"/>
      <c r="G71" s="32"/>
      <c r="H71" s="32"/>
      <c r="I71" s="40"/>
      <c r="J71" s="40"/>
      <c r="K71" s="40"/>
      <c r="L71" s="40"/>
      <c r="M71" s="40"/>
    </row>
    <row r="72" spans="1:13" s="23" customFormat="1" ht="103.5" customHeight="1" x14ac:dyDescent="0.25">
      <c r="A72" s="33" t="s">
        <v>108</v>
      </c>
      <c r="B72" s="122" t="s">
        <v>421</v>
      </c>
      <c r="C72" s="123"/>
      <c r="D72" s="34" t="s">
        <v>470</v>
      </c>
      <c r="E72" s="35" t="s">
        <v>14</v>
      </c>
      <c r="F72" s="36">
        <v>188.68</v>
      </c>
      <c r="G72" s="10"/>
      <c r="H72" s="10"/>
      <c r="I72" s="37">
        <f t="shared" ref="I72" si="97">ROUND(F72*G72,2)</f>
        <v>0</v>
      </c>
      <c r="J72" s="37">
        <f t="shared" ref="J72" si="98">ROUND(F72*H72,2)</f>
        <v>0</v>
      </c>
      <c r="K72" s="37">
        <f t="shared" ref="K72:K73" si="99">I72+J72</f>
        <v>0</v>
      </c>
      <c r="L72" s="37">
        <f>ROUND((G72+H72)*(1+RESUMO!$P$8),2)</f>
        <v>0</v>
      </c>
      <c r="M72" s="37">
        <f t="shared" ref="M72" si="100">ROUND(F72*L72,2)</f>
        <v>0</v>
      </c>
    </row>
    <row r="73" spans="1:13" s="23" customFormat="1" ht="103.5" customHeight="1" x14ac:dyDescent="0.25">
      <c r="A73" s="33" t="s">
        <v>109</v>
      </c>
      <c r="B73" s="122" t="s">
        <v>422</v>
      </c>
      <c r="C73" s="123"/>
      <c r="D73" s="34" t="s">
        <v>470</v>
      </c>
      <c r="E73" s="35" t="s">
        <v>14</v>
      </c>
      <c r="F73" s="36">
        <v>18.96</v>
      </c>
      <c r="G73" s="10"/>
      <c r="H73" s="10"/>
      <c r="I73" s="37">
        <f t="shared" ref="I73" si="101">ROUND(F73*G73,2)</f>
        <v>0</v>
      </c>
      <c r="J73" s="37">
        <f t="shared" ref="J73" si="102">ROUND(F73*H73,2)</f>
        <v>0</v>
      </c>
      <c r="K73" s="37">
        <f t="shared" si="99"/>
        <v>0</v>
      </c>
      <c r="L73" s="37">
        <f>ROUND((G73+H73)*(1+RESUMO!$P$8),2)</f>
        <v>0</v>
      </c>
      <c r="M73" s="37">
        <f t="shared" ref="M73" si="103">ROUND(F73*L73,2)</f>
        <v>0</v>
      </c>
    </row>
    <row r="74" spans="1:13" s="23" customFormat="1" ht="19.5" customHeight="1" x14ac:dyDescent="0.25">
      <c r="A74" s="38">
        <v>13</v>
      </c>
      <c r="B74" s="125" t="s">
        <v>423</v>
      </c>
      <c r="C74" s="126"/>
      <c r="D74" s="25"/>
      <c r="E74" s="26"/>
      <c r="F74" s="27"/>
      <c r="G74" s="27"/>
      <c r="H74" s="27"/>
      <c r="I74" s="28">
        <f>SUM(I76)</f>
        <v>0</v>
      </c>
      <c r="J74" s="28">
        <f t="shared" ref="J74:K74" si="104">SUM(J76)</f>
        <v>0</v>
      </c>
      <c r="K74" s="28">
        <f t="shared" si="104"/>
        <v>0</v>
      </c>
      <c r="L74" s="39"/>
      <c r="M74" s="39"/>
    </row>
    <row r="75" spans="1:13" s="23" customFormat="1" ht="51.75" customHeight="1" x14ac:dyDescent="0.25">
      <c r="A75" s="29"/>
      <c r="B75" s="127" t="s">
        <v>424</v>
      </c>
      <c r="C75" s="129"/>
      <c r="D75" s="129"/>
      <c r="E75" s="129"/>
      <c r="F75" s="128"/>
      <c r="G75" s="32"/>
      <c r="H75" s="32"/>
      <c r="I75" s="40"/>
      <c r="J75" s="40"/>
      <c r="K75" s="40"/>
      <c r="L75" s="40"/>
      <c r="M75" s="40"/>
    </row>
    <row r="76" spans="1:13" s="23" customFormat="1" ht="69" customHeight="1" x14ac:dyDescent="0.25">
      <c r="A76" s="33" t="s">
        <v>112</v>
      </c>
      <c r="B76" s="122" t="s">
        <v>425</v>
      </c>
      <c r="C76" s="123"/>
      <c r="D76" s="34" t="s">
        <v>471</v>
      </c>
      <c r="E76" s="35" t="s">
        <v>33</v>
      </c>
      <c r="F76" s="36">
        <v>22.090000000000003</v>
      </c>
      <c r="G76" s="10"/>
      <c r="H76" s="10"/>
      <c r="I76" s="37">
        <f t="shared" ref="I76" si="105">ROUND(F76*G76,2)</f>
        <v>0</v>
      </c>
      <c r="J76" s="37">
        <f t="shared" ref="J76" si="106">ROUND(F76*H76,2)</f>
        <v>0</v>
      </c>
      <c r="K76" s="37">
        <f t="shared" ref="K76" si="107">I76+J76</f>
        <v>0</v>
      </c>
      <c r="L76" s="37">
        <f>ROUND((G76+H76)*(1+RESUMO!$P$8),2)</f>
        <v>0</v>
      </c>
      <c r="M76" s="37">
        <f t="shared" ref="M76" si="108">ROUND(F76*L76,2)</f>
        <v>0</v>
      </c>
    </row>
    <row r="77" spans="1:13" s="23" customFormat="1" ht="19.5" customHeight="1" x14ac:dyDescent="0.25">
      <c r="A77" s="38">
        <v>14</v>
      </c>
      <c r="B77" s="125" t="s">
        <v>426</v>
      </c>
      <c r="C77" s="126"/>
      <c r="D77" s="25"/>
      <c r="E77" s="26"/>
      <c r="F77" s="27"/>
      <c r="G77" s="27"/>
      <c r="H77" s="27"/>
      <c r="I77" s="28">
        <f>SUM(I79,I81:I82,I84)</f>
        <v>0</v>
      </c>
      <c r="J77" s="28">
        <f t="shared" ref="J77" si="109">SUM(J79,J81:J82,J84)</f>
        <v>0</v>
      </c>
      <c r="K77" s="28">
        <f>SUM(K79,K81:K82,K84)</f>
        <v>0</v>
      </c>
      <c r="L77" s="39"/>
      <c r="M77" s="39"/>
    </row>
    <row r="78" spans="1:13" s="23" customFormat="1" ht="19.5" customHeight="1" x14ac:dyDescent="0.25">
      <c r="A78" s="29"/>
      <c r="B78" s="127" t="s">
        <v>427</v>
      </c>
      <c r="C78" s="128"/>
      <c r="D78" s="30"/>
      <c r="E78" s="31"/>
      <c r="F78" s="32"/>
      <c r="G78" s="32"/>
      <c r="H78" s="32"/>
      <c r="I78" s="40"/>
      <c r="J78" s="40"/>
      <c r="K78" s="40"/>
      <c r="L78" s="40"/>
      <c r="M78" s="40"/>
    </row>
    <row r="79" spans="1:13" s="23" customFormat="1" ht="86.25" customHeight="1" x14ac:dyDescent="0.25">
      <c r="A79" s="33" t="s">
        <v>113</v>
      </c>
      <c r="B79" s="122" t="s">
        <v>428</v>
      </c>
      <c r="C79" s="123"/>
      <c r="D79" s="34" t="s">
        <v>472</v>
      </c>
      <c r="E79" s="35" t="s">
        <v>33</v>
      </c>
      <c r="F79" s="36">
        <v>6.8</v>
      </c>
      <c r="G79" s="10"/>
      <c r="H79" s="10"/>
      <c r="I79" s="37">
        <f>ROUND(F79*G79,2)</f>
        <v>0</v>
      </c>
      <c r="J79" s="37">
        <f t="shared" ref="J79" si="110">ROUND(F79*H79,2)</f>
        <v>0</v>
      </c>
      <c r="K79" s="37">
        <f t="shared" ref="K79:K84" si="111">I79+J79</f>
        <v>0</v>
      </c>
      <c r="L79" s="37">
        <f>ROUND((G79+H79)*(1+RESUMO!$P$8),2)</f>
        <v>0</v>
      </c>
      <c r="M79" s="37">
        <f t="shared" ref="M79" si="112">ROUND(F79*L79,2)</f>
        <v>0</v>
      </c>
    </row>
    <row r="80" spans="1:13" s="23" customFormat="1" ht="19.5" customHeight="1" x14ac:dyDescent="0.25">
      <c r="A80" s="29"/>
      <c r="B80" s="127" t="s">
        <v>429</v>
      </c>
      <c r="C80" s="128"/>
      <c r="D80" s="30"/>
      <c r="E80" s="30"/>
      <c r="F80" s="30"/>
      <c r="G80" s="30"/>
      <c r="H80" s="30"/>
      <c r="I80" s="30"/>
      <c r="J80" s="30"/>
      <c r="K80" s="30"/>
      <c r="L80" s="30"/>
      <c r="M80" s="30"/>
    </row>
    <row r="81" spans="1:13" s="23" customFormat="1" ht="34.5" customHeight="1" x14ac:dyDescent="0.25">
      <c r="A81" s="33" t="s">
        <v>114</v>
      </c>
      <c r="B81" s="122" t="s">
        <v>430</v>
      </c>
      <c r="C81" s="123"/>
      <c r="D81" s="34" t="s">
        <v>473</v>
      </c>
      <c r="E81" s="35" t="s">
        <v>33</v>
      </c>
      <c r="F81" s="36">
        <v>3.75</v>
      </c>
      <c r="G81" s="10"/>
      <c r="H81" s="10"/>
      <c r="I81" s="37">
        <f t="shared" ref="I81" si="113">ROUND(F81*G81,2)</f>
        <v>0</v>
      </c>
      <c r="J81" s="37">
        <f t="shared" ref="J81" si="114">ROUND(F81*H81,2)</f>
        <v>0</v>
      </c>
      <c r="K81" s="37">
        <f t="shared" si="111"/>
        <v>0</v>
      </c>
      <c r="L81" s="37">
        <f>ROUND((G81+H81)*(1+RESUMO!$P$8),2)</f>
        <v>0</v>
      </c>
      <c r="M81" s="37">
        <f t="shared" ref="M81" si="115">ROUND(F81*L81,2)</f>
        <v>0</v>
      </c>
    </row>
    <row r="82" spans="1:13" s="23" customFormat="1" ht="34.5" customHeight="1" x14ac:dyDescent="0.25">
      <c r="A82" s="33" t="s">
        <v>115</v>
      </c>
      <c r="B82" s="122" t="s">
        <v>431</v>
      </c>
      <c r="C82" s="123"/>
      <c r="D82" s="34" t="s">
        <v>474</v>
      </c>
      <c r="E82" s="35" t="s">
        <v>14</v>
      </c>
      <c r="F82" s="36">
        <v>6.5</v>
      </c>
      <c r="G82" s="10"/>
      <c r="H82" s="10"/>
      <c r="I82" s="37">
        <f t="shared" ref="I82:I84" si="116">ROUND(F82*G82,2)</f>
        <v>0</v>
      </c>
      <c r="J82" s="37">
        <f t="shared" ref="J82:J84" si="117">ROUND(F82*H82,2)</f>
        <v>0</v>
      </c>
      <c r="K82" s="37">
        <f t="shared" si="111"/>
        <v>0</v>
      </c>
      <c r="L82" s="37">
        <f>ROUND((G82+H82)*(1+RESUMO!$P$8),2)</f>
        <v>0</v>
      </c>
      <c r="M82" s="37">
        <f t="shared" ref="M82" si="118">ROUND(F82*L82,2)</f>
        <v>0</v>
      </c>
    </row>
    <row r="83" spans="1:13" s="23" customFormat="1" ht="19.5" customHeight="1" x14ac:dyDescent="0.25">
      <c r="A83" s="29"/>
      <c r="B83" s="127" t="s">
        <v>432</v>
      </c>
      <c r="C83" s="128"/>
      <c r="D83" s="30"/>
      <c r="E83" s="31"/>
      <c r="F83" s="32"/>
      <c r="G83" s="32"/>
      <c r="H83" s="32"/>
      <c r="I83" s="40"/>
      <c r="J83" s="40"/>
      <c r="K83" s="40"/>
      <c r="L83" s="40"/>
      <c r="M83" s="40"/>
    </row>
    <row r="84" spans="1:13" s="23" customFormat="1" ht="34.5" customHeight="1" x14ac:dyDescent="0.25">
      <c r="A84" s="33" t="s">
        <v>361</v>
      </c>
      <c r="B84" s="122" t="s">
        <v>433</v>
      </c>
      <c r="C84" s="123"/>
      <c r="D84" s="34">
        <v>7.5</v>
      </c>
      <c r="E84" s="35" t="s">
        <v>33</v>
      </c>
      <c r="F84" s="36">
        <v>4.41</v>
      </c>
      <c r="G84" s="10"/>
      <c r="H84" s="10"/>
      <c r="I84" s="37">
        <f t="shared" si="116"/>
        <v>0</v>
      </c>
      <c r="J84" s="37">
        <f t="shared" si="117"/>
        <v>0</v>
      </c>
      <c r="K84" s="37">
        <f t="shared" si="111"/>
        <v>0</v>
      </c>
      <c r="L84" s="37">
        <f>ROUND((G84+H84)*(1+RESUMO!$P$8),2)</f>
        <v>0</v>
      </c>
      <c r="M84" s="37">
        <f t="shared" ref="M84" si="119">ROUND(F84*L84,2)</f>
        <v>0</v>
      </c>
    </row>
    <row r="85" spans="1:13" s="23" customFormat="1" ht="86.25" customHeight="1" x14ac:dyDescent="0.25">
      <c r="A85" s="47" t="s">
        <v>8</v>
      </c>
      <c r="B85" s="124" t="s">
        <v>4</v>
      </c>
      <c r="C85" s="124"/>
      <c r="D85" s="18" t="s">
        <v>7</v>
      </c>
      <c r="E85" s="18" t="s">
        <v>6</v>
      </c>
      <c r="F85" s="18" t="s">
        <v>340</v>
      </c>
      <c r="G85" s="19" t="s">
        <v>341</v>
      </c>
      <c r="H85" s="18" t="s">
        <v>342</v>
      </c>
      <c r="I85" s="18" t="s">
        <v>343</v>
      </c>
      <c r="J85" s="18" t="s">
        <v>344</v>
      </c>
      <c r="K85" s="18" t="s">
        <v>345</v>
      </c>
      <c r="L85" s="18" t="s">
        <v>346</v>
      </c>
      <c r="M85" s="18" t="s">
        <v>347</v>
      </c>
    </row>
    <row r="86" spans="1:13" s="23" customFormat="1" ht="19.5" customHeight="1" x14ac:dyDescent="0.25">
      <c r="A86" s="20" t="s">
        <v>44</v>
      </c>
      <c r="B86" s="21"/>
      <c r="C86" s="21"/>
      <c r="D86" s="21"/>
      <c r="E86" s="21"/>
      <c r="F86" s="21"/>
      <c r="G86" s="21"/>
      <c r="H86" s="21"/>
      <c r="I86" s="22">
        <f>I87</f>
        <v>0</v>
      </c>
      <c r="J86" s="22">
        <f t="shared" ref="J86:K86" si="120">J87</f>
        <v>0</v>
      </c>
      <c r="K86" s="22">
        <f t="shared" si="120"/>
        <v>0</v>
      </c>
      <c r="L86" s="48"/>
      <c r="M86" s="48"/>
    </row>
    <row r="87" spans="1:13" s="23" customFormat="1" ht="19.5" customHeight="1" x14ac:dyDescent="0.25">
      <c r="A87" s="38">
        <v>12</v>
      </c>
      <c r="B87" s="125" t="s">
        <v>434</v>
      </c>
      <c r="C87" s="126"/>
      <c r="D87" s="25" t="s">
        <v>475</v>
      </c>
      <c r="E87" s="26"/>
      <c r="F87" s="27"/>
      <c r="G87" s="27"/>
      <c r="H87" s="27"/>
      <c r="I87" s="28">
        <f>SUM(I90,I92,I94,I96,I98,I100,I102)</f>
        <v>0</v>
      </c>
      <c r="J87" s="28">
        <f>SUM(J90,J92,J94,J96,J98,J100,J102)</f>
        <v>0</v>
      </c>
      <c r="K87" s="28">
        <f>SUM(K90,K92,K94,K96,K98,K100,K102)</f>
        <v>0</v>
      </c>
      <c r="L87" s="39"/>
      <c r="M87" s="39"/>
    </row>
    <row r="88" spans="1:13" s="23" customFormat="1" ht="34.5" customHeight="1" x14ac:dyDescent="0.25">
      <c r="A88" s="41"/>
      <c r="B88" s="130" t="s">
        <v>435</v>
      </c>
      <c r="C88" s="131"/>
      <c r="D88" s="131"/>
      <c r="E88" s="131"/>
      <c r="F88" s="132"/>
      <c r="G88" s="44"/>
      <c r="H88" s="44"/>
      <c r="I88" s="45"/>
      <c r="J88" s="45"/>
      <c r="K88" s="45"/>
      <c r="L88" s="45"/>
      <c r="M88" s="45"/>
    </row>
    <row r="89" spans="1:13" s="23" customFormat="1" ht="19.5" customHeight="1" x14ac:dyDescent="0.25">
      <c r="A89" s="29"/>
      <c r="B89" s="127" t="s">
        <v>436</v>
      </c>
      <c r="C89" s="128"/>
      <c r="D89" s="30"/>
      <c r="E89" s="31"/>
      <c r="F89" s="32"/>
      <c r="G89" s="32"/>
      <c r="H89" s="32"/>
      <c r="I89" s="40"/>
      <c r="J89" s="40"/>
      <c r="K89" s="40"/>
      <c r="L89" s="40"/>
      <c r="M89" s="40"/>
    </row>
    <row r="90" spans="1:13" s="23" customFormat="1" ht="51.75" customHeight="1" x14ac:dyDescent="0.25">
      <c r="A90" s="33" t="s">
        <v>111</v>
      </c>
      <c r="B90" s="122" t="s">
        <v>437</v>
      </c>
      <c r="C90" s="123"/>
      <c r="D90" s="34" t="s">
        <v>476</v>
      </c>
      <c r="E90" s="35" t="s">
        <v>15</v>
      </c>
      <c r="F90" s="36">
        <v>1</v>
      </c>
      <c r="G90" s="10"/>
      <c r="H90" s="10"/>
      <c r="I90" s="37">
        <f t="shared" ref="I90" si="121">ROUND(F90*G90,2)</f>
        <v>0</v>
      </c>
      <c r="J90" s="37">
        <f t="shared" ref="J90" si="122">ROUND(F90*H90,2)</f>
        <v>0</v>
      </c>
      <c r="K90" s="37">
        <f t="shared" ref="K90:K102" si="123">I90+J90</f>
        <v>0</v>
      </c>
      <c r="L90" s="37">
        <f>ROUND((G90+H90)*(1+RESUMO!$P$8),2)</f>
        <v>0</v>
      </c>
      <c r="M90" s="37">
        <f t="shared" ref="M90" si="124">ROUND(F90*L90,2)</f>
        <v>0</v>
      </c>
    </row>
    <row r="91" spans="1:13" s="23" customFormat="1" ht="19.5" customHeight="1" x14ac:dyDescent="0.25">
      <c r="A91" s="29"/>
      <c r="B91" s="127" t="s">
        <v>438</v>
      </c>
      <c r="C91" s="128"/>
      <c r="D91" s="30"/>
      <c r="E91" s="31"/>
      <c r="F91" s="32"/>
      <c r="G91" s="32"/>
      <c r="H91" s="32"/>
      <c r="I91" s="40"/>
      <c r="J91" s="40"/>
      <c r="K91" s="40"/>
      <c r="L91" s="40"/>
      <c r="M91" s="40"/>
    </row>
    <row r="92" spans="1:13" s="23" customFormat="1" ht="51.75" customHeight="1" x14ac:dyDescent="0.25">
      <c r="A92" s="33" t="s">
        <v>362</v>
      </c>
      <c r="B92" s="122" t="s">
        <v>439</v>
      </c>
      <c r="C92" s="123"/>
      <c r="D92" s="34" t="s">
        <v>477</v>
      </c>
      <c r="E92" s="35" t="s">
        <v>15</v>
      </c>
      <c r="F92" s="36">
        <v>1</v>
      </c>
      <c r="G92" s="10"/>
      <c r="H92" s="10"/>
      <c r="I92" s="37">
        <f t="shared" ref="I92" si="125">ROUND(F92*G92,2)</f>
        <v>0</v>
      </c>
      <c r="J92" s="37">
        <f t="shared" ref="J92" si="126">ROUND(F92*H92,2)</f>
        <v>0</v>
      </c>
      <c r="K92" s="37">
        <f t="shared" si="123"/>
        <v>0</v>
      </c>
      <c r="L92" s="37">
        <f>ROUND((G92+H92)*(1+RESUMO!$P$8),2)</f>
        <v>0</v>
      </c>
      <c r="M92" s="37">
        <f t="shared" ref="M92" si="127">ROUND(F92*L92,2)</f>
        <v>0</v>
      </c>
    </row>
    <row r="93" spans="1:13" s="23" customFormat="1" ht="19.5" customHeight="1" x14ac:dyDescent="0.25">
      <c r="A93" s="29"/>
      <c r="B93" s="127" t="s">
        <v>440</v>
      </c>
      <c r="C93" s="128"/>
      <c r="D93" s="30"/>
      <c r="E93" s="31"/>
      <c r="F93" s="32"/>
      <c r="G93" s="32"/>
      <c r="H93" s="32"/>
      <c r="I93" s="40"/>
      <c r="J93" s="40"/>
      <c r="K93" s="40"/>
      <c r="L93" s="40"/>
      <c r="M93" s="40"/>
    </row>
    <row r="94" spans="1:13" s="23" customFormat="1" ht="51.75" customHeight="1" x14ac:dyDescent="0.25">
      <c r="A94" s="33" t="s">
        <v>363</v>
      </c>
      <c r="B94" s="122" t="s">
        <v>441</v>
      </c>
      <c r="C94" s="123"/>
      <c r="D94" s="34" t="s">
        <v>478</v>
      </c>
      <c r="E94" s="35" t="s">
        <v>15</v>
      </c>
      <c r="F94" s="36">
        <v>1</v>
      </c>
      <c r="G94" s="10"/>
      <c r="H94" s="10"/>
      <c r="I94" s="37">
        <f t="shared" ref="I94" si="128">ROUND(F94*G94,2)</f>
        <v>0</v>
      </c>
      <c r="J94" s="37">
        <f t="shared" ref="J94" si="129">ROUND(F94*H94,2)</f>
        <v>0</v>
      </c>
      <c r="K94" s="37">
        <f t="shared" si="123"/>
        <v>0</v>
      </c>
      <c r="L94" s="37">
        <f>ROUND((G94+H94)*(1+RESUMO!$P$8),2)</f>
        <v>0</v>
      </c>
      <c r="M94" s="37">
        <f t="shared" ref="M94" si="130">ROUND(F94*L94,2)</f>
        <v>0</v>
      </c>
    </row>
    <row r="95" spans="1:13" s="23" customFormat="1" ht="19.5" customHeight="1" x14ac:dyDescent="0.25">
      <c r="A95" s="29"/>
      <c r="B95" s="127" t="s">
        <v>442</v>
      </c>
      <c r="C95" s="128"/>
      <c r="D95" s="30"/>
      <c r="E95" s="31"/>
      <c r="F95" s="32"/>
      <c r="G95" s="32"/>
      <c r="H95" s="32"/>
      <c r="I95" s="40"/>
      <c r="J95" s="40"/>
      <c r="K95" s="40"/>
      <c r="L95" s="40"/>
      <c r="M95" s="40"/>
    </row>
    <row r="96" spans="1:13" s="23" customFormat="1" ht="51.75" customHeight="1" x14ac:dyDescent="0.25">
      <c r="A96" s="33" t="s">
        <v>364</v>
      </c>
      <c r="B96" s="122" t="s">
        <v>443</v>
      </c>
      <c r="C96" s="123"/>
      <c r="D96" s="34" t="s">
        <v>479</v>
      </c>
      <c r="E96" s="35" t="s">
        <v>15</v>
      </c>
      <c r="F96" s="36">
        <v>1</v>
      </c>
      <c r="G96" s="10"/>
      <c r="H96" s="10"/>
      <c r="I96" s="37">
        <f t="shared" ref="I96:I102" si="131">ROUND(F96*G96,2)</f>
        <v>0</v>
      </c>
      <c r="J96" s="37">
        <f t="shared" ref="J96:J102" si="132">ROUND(F96*H96,2)</f>
        <v>0</v>
      </c>
      <c r="K96" s="37">
        <f t="shared" si="123"/>
        <v>0</v>
      </c>
      <c r="L96" s="37">
        <f>ROUND((G96+H96)*(1+RESUMO!$P$8),2)</f>
        <v>0</v>
      </c>
      <c r="M96" s="37">
        <f t="shared" ref="M96" si="133">ROUND(F96*L96,2)</f>
        <v>0</v>
      </c>
    </row>
    <row r="97" spans="1:13" s="23" customFormat="1" ht="19.5" customHeight="1" x14ac:dyDescent="0.25">
      <c r="A97" s="29"/>
      <c r="B97" s="127" t="s">
        <v>444</v>
      </c>
      <c r="C97" s="128"/>
      <c r="D97" s="30"/>
      <c r="E97" s="31"/>
      <c r="F97" s="32"/>
      <c r="G97" s="32"/>
      <c r="H97" s="32"/>
      <c r="I97" s="40"/>
      <c r="J97" s="40"/>
      <c r="K97" s="40"/>
      <c r="L97" s="40"/>
      <c r="M97" s="40"/>
    </row>
    <row r="98" spans="1:13" s="23" customFormat="1" ht="51.75" customHeight="1" x14ac:dyDescent="0.25">
      <c r="A98" s="33" t="s">
        <v>365</v>
      </c>
      <c r="B98" s="122" t="s">
        <v>445</v>
      </c>
      <c r="C98" s="123"/>
      <c r="D98" s="34" t="s">
        <v>480</v>
      </c>
      <c r="E98" s="35" t="s">
        <v>15</v>
      </c>
      <c r="F98" s="36">
        <v>1</v>
      </c>
      <c r="G98" s="10"/>
      <c r="H98" s="10"/>
      <c r="I98" s="37">
        <f t="shared" si="131"/>
        <v>0</v>
      </c>
      <c r="J98" s="37">
        <f t="shared" si="132"/>
        <v>0</v>
      </c>
      <c r="K98" s="37">
        <f t="shared" si="123"/>
        <v>0</v>
      </c>
      <c r="L98" s="37">
        <f>ROUND((G98+H98)*(1+RESUMO!$P$8),2)</f>
        <v>0</v>
      </c>
      <c r="M98" s="37">
        <f t="shared" ref="M98:M102" si="134">ROUND(F98*L98,2)</f>
        <v>0</v>
      </c>
    </row>
    <row r="99" spans="1:13" s="23" customFormat="1" ht="19.5" customHeight="1" x14ac:dyDescent="0.25">
      <c r="A99" s="29"/>
      <c r="B99" s="127" t="s">
        <v>446</v>
      </c>
      <c r="C99" s="128"/>
      <c r="D99" s="30"/>
      <c r="E99" s="31"/>
      <c r="F99" s="32"/>
      <c r="G99" s="32"/>
      <c r="H99" s="32"/>
      <c r="I99" s="40"/>
      <c r="J99" s="40"/>
      <c r="K99" s="40"/>
      <c r="L99" s="40"/>
      <c r="M99" s="40"/>
    </row>
    <row r="100" spans="1:13" s="23" customFormat="1" ht="51.75" customHeight="1" x14ac:dyDescent="0.25">
      <c r="A100" s="33" t="s">
        <v>366</v>
      </c>
      <c r="B100" s="122" t="s">
        <v>447</v>
      </c>
      <c r="C100" s="123"/>
      <c r="D100" s="34" t="s">
        <v>481</v>
      </c>
      <c r="E100" s="35" t="s">
        <v>15</v>
      </c>
      <c r="F100" s="36">
        <v>1</v>
      </c>
      <c r="G100" s="10"/>
      <c r="H100" s="10"/>
      <c r="I100" s="37">
        <f t="shared" si="131"/>
        <v>0</v>
      </c>
      <c r="J100" s="37">
        <f t="shared" si="132"/>
        <v>0</v>
      </c>
      <c r="K100" s="37">
        <f t="shared" si="123"/>
        <v>0</v>
      </c>
      <c r="L100" s="37">
        <f>ROUND((G100+H100)*(1+RESUMO!$P$8),2)</f>
        <v>0</v>
      </c>
      <c r="M100" s="37">
        <f t="shared" si="134"/>
        <v>0</v>
      </c>
    </row>
    <row r="101" spans="1:13" s="23" customFormat="1" ht="19.5" customHeight="1" x14ac:dyDescent="0.25">
      <c r="A101" s="29"/>
      <c r="B101" s="127" t="s">
        <v>448</v>
      </c>
      <c r="C101" s="128"/>
      <c r="D101" s="30"/>
      <c r="E101" s="31"/>
      <c r="F101" s="32"/>
      <c r="G101" s="32"/>
      <c r="H101" s="32"/>
      <c r="I101" s="40"/>
      <c r="J101" s="40"/>
      <c r="K101" s="40"/>
      <c r="L101" s="40"/>
      <c r="M101" s="40"/>
    </row>
    <row r="102" spans="1:13" s="23" customFormat="1" ht="51.75" customHeight="1" x14ac:dyDescent="0.25">
      <c r="A102" s="33" t="s">
        <v>367</v>
      </c>
      <c r="B102" s="122" t="s">
        <v>449</v>
      </c>
      <c r="C102" s="123"/>
      <c r="D102" s="34" t="s">
        <v>482</v>
      </c>
      <c r="E102" s="35" t="s">
        <v>15</v>
      </c>
      <c r="F102" s="36">
        <v>1</v>
      </c>
      <c r="G102" s="10"/>
      <c r="H102" s="10"/>
      <c r="I102" s="37">
        <f t="shared" si="131"/>
        <v>0</v>
      </c>
      <c r="J102" s="37">
        <f t="shared" si="132"/>
        <v>0</v>
      </c>
      <c r="K102" s="37">
        <f t="shared" si="123"/>
        <v>0</v>
      </c>
      <c r="L102" s="37">
        <f>ROUND((G102+H102)*(1+RESUMO!$P$8),2)</f>
        <v>0</v>
      </c>
      <c r="M102" s="37">
        <f t="shared" si="134"/>
        <v>0</v>
      </c>
    </row>
    <row r="103" spans="1:13" s="23" customFormat="1" ht="37.5" customHeight="1" x14ac:dyDescent="0.25">
      <c r="A103" s="49"/>
      <c r="B103" s="49"/>
      <c r="C103" s="49"/>
      <c r="D103" s="49"/>
      <c r="E103" s="49"/>
      <c r="F103" s="49"/>
      <c r="G103" s="49"/>
      <c r="H103" s="50" t="s">
        <v>483</v>
      </c>
      <c r="I103" s="51">
        <f>SUM(I9,I86)</f>
        <v>0</v>
      </c>
      <c r="J103" s="51">
        <f>SUM(J9,J86)</f>
        <v>0</v>
      </c>
      <c r="K103" s="51">
        <f t="shared" ref="K103" si="135">SUM(K9,K86)</f>
        <v>0</v>
      </c>
      <c r="L103" s="52"/>
      <c r="M103" s="52"/>
    </row>
    <row r="104" spans="1:13" ht="18" customHeight="1" x14ac:dyDescent="0.25">
      <c r="J104" s="3"/>
      <c r="K104" s="3"/>
      <c r="L104" s="2"/>
    </row>
    <row r="105" spans="1:13" ht="18" customHeight="1" x14ac:dyDescent="0.25">
      <c r="J105" s="55"/>
      <c r="K105" s="55"/>
      <c r="L105" s="2"/>
    </row>
    <row r="106" spans="1:13" ht="18" customHeight="1" x14ac:dyDescent="0.25">
      <c r="L106" s="2"/>
    </row>
    <row r="107" spans="1:13" ht="18" customHeight="1" x14ac:dyDescent="0.25">
      <c r="L107" s="2"/>
    </row>
    <row r="108" spans="1:13" ht="18" customHeight="1" x14ac:dyDescent="0.25">
      <c r="L108" s="2"/>
    </row>
    <row r="109" spans="1:13" ht="18" customHeight="1" x14ac:dyDescent="0.25">
      <c r="L109" s="2"/>
    </row>
    <row r="110" spans="1:13" ht="18" customHeight="1" x14ac:dyDescent="0.25">
      <c r="L110" s="2"/>
    </row>
    <row r="111" spans="1:13" ht="18" customHeight="1" x14ac:dyDescent="0.25">
      <c r="L111" s="2"/>
    </row>
    <row r="112" spans="1:13" ht="18" customHeight="1" x14ac:dyDescent="0.25">
      <c r="L112" s="2"/>
    </row>
  </sheetData>
  <sheetProtection algorithmName="SHA-512" hashValue="6mm4tgPU1L7dRvhMiNVrZokPcmN9M9BXMqV1NnV+C6WgKOfWRPZF1AAEyWG78kzhsmOWmbZ2BsU1JRTPLQQ6ew==" saltValue="Nn5qxjManeQwFZ4ZBWpJBA==" spinCount="100000" sheet="1" formatCells="0" formatColumns="0" formatRows="0"/>
  <mergeCells count="104">
    <mergeCell ref="B10:C10"/>
    <mergeCell ref="B8:C8"/>
    <mergeCell ref="A1:B7"/>
    <mergeCell ref="C1:M1"/>
    <mergeCell ref="C2:L2"/>
    <mergeCell ref="C3:L3"/>
    <mergeCell ref="C4:G4"/>
    <mergeCell ref="H4:K4"/>
    <mergeCell ref="C5:G5"/>
    <mergeCell ref="H5:K5"/>
    <mergeCell ref="C6:K6"/>
    <mergeCell ref="L6:M7"/>
    <mergeCell ref="C7:K7"/>
    <mergeCell ref="B17:C17"/>
    <mergeCell ref="B18:C18"/>
    <mergeCell ref="B19:C19"/>
    <mergeCell ref="B14:C14"/>
    <mergeCell ref="B15:C15"/>
    <mergeCell ref="B16:C16"/>
    <mergeCell ref="B11:C11"/>
    <mergeCell ref="B12:C12"/>
    <mergeCell ref="B13:C13"/>
    <mergeCell ref="B26:C26"/>
    <mergeCell ref="B27:C27"/>
    <mergeCell ref="B28:C28"/>
    <mergeCell ref="B23:C23"/>
    <mergeCell ref="B24:C24"/>
    <mergeCell ref="B25:C25"/>
    <mergeCell ref="B20:C20"/>
    <mergeCell ref="B21:C21"/>
    <mergeCell ref="B22:C22"/>
    <mergeCell ref="B35:C35"/>
    <mergeCell ref="B36:C36"/>
    <mergeCell ref="B37:C37"/>
    <mergeCell ref="B32:C32"/>
    <mergeCell ref="B33:C33"/>
    <mergeCell ref="B34:C34"/>
    <mergeCell ref="B29:C29"/>
    <mergeCell ref="B30:C30"/>
    <mergeCell ref="B31:C31"/>
    <mergeCell ref="B47:C47"/>
    <mergeCell ref="B48:C48"/>
    <mergeCell ref="B49:C49"/>
    <mergeCell ref="B44:C44"/>
    <mergeCell ref="B45:C45"/>
    <mergeCell ref="B46:C46"/>
    <mergeCell ref="B42:C42"/>
    <mergeCell ref="B43:C43"/>
    <mergeCell ref="B38:C38"/>
    <mergeCell ref="B39:C39"/>
    <mergeCell ref="B40:C40"/>
    <mergeCell ref="B41:C41"/>
    <mergeCell ref="B56:C56"/>
    <mergeCell ref="B57:C57"/>
    <mergeCell ref="B58:C58"/>
    <mergeCell ref="B53:C53"/>
    <mergeCell ref="B54:C54"/>
    <mergeCell ref="B55:C55"/>
    <mergeCell ref="B50:C50"/>
    <mergeCell ref="B51:C51"/>
    <mergeCell ref="B52:C52"/>
    <mergeCell ref="B70:C70"/>
    <mergeCell ref="B65:C65"/>
    <mergeCell ref="B67:C67"/>
    <mergeCell ref="B62:C62"/>
    <mergeCell ref="B63:C63"/>
    <mergeCell ref="B64:C64"/>
    <mergeCell ref="B59:C59"/>
    <mergeCell ref="B60:C60"/>
    <mergeCell ref="B61:C61"/>
    <mergeCell ref="B66:C66"/>
    <mergeCell ref="B68:C68"/>
    <mergeCell ref="B69:C69"/>
    <mergeCell ref="B100:C100"/>
    <mergeCell ref="B101:C101"/>
    <mergeCell ref="B102:C102"/>
    <mergeCell ref="B97:C97"/>
    <mergeCell ref="B98:C98"/>
    <mergeCell ref="B99:C99"/>
    <mergeCell ref="B94:C94"/>
    <mergeCell ref="B96:C96"/>
    <mergeCell ref="B91:C91"/>
    <mergeCell ref="B92:C92"/>
    <mergeCell ref="B93:C93"/>
    <mergeCell ref="B81:C81"/>
    <mergeCell ref="B85:C85"/>
    <mergeCell ref="B87:C87"/>
    <mergeCell ref="B95:C95"/>
    <mergeCell ref="B71:F71"/>
    <mergeCell ref="B75:F75"/>
    <mergeCell ref="B88:F88"/>
    <mergeCell ref="B89:C89"/>
    <mergeCell ref="B90:C90"/>
    <mergeCell ref="B83:C83"/>
    <mergeCell ref="B84:C84"/>
    <mergeCell ref="B80:C80"/>
    <mergeCell ref="B82:C82"/>
    <mergeCell ref="B77:C77"/>
    <mergeCell ref="B78:C78"/>
    <mergeCell ref="B79:C79"/>
    <mergeCell ref="B74:C74"/>
    <mergeCell ref="B76:C76"/>
    <mergeCell ref="B72:C72"/>
    <mergeCell ref="B73:C73"/>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D5DFC-B41D-44A3-9572-3D90149F4CBC}">
  <sheetPr>
    <outlinePr summaryBelow="0"/>
    <pageSetUpPr fitToPage="1"/>
  </sheetPr>
  <dimension ref="A1:M416"/>
  <sheetViews>
    <sheetView showGridLines="0" zoomScaleNormal="100" zoomScaleSheetLayoutView="55" workbookViewId="0">
      <selection activeCell="B8" sqref="B8:C8"/>
    </sheetView>
  </sheetViews>
  <sheetFormatPr defaultColWidth="6.7109375" defaultRowHeight="18" customHeight="1" x14ac:dyDescent="0.25"/>
  <cols>
    <col min="1" max="1" width="11.42578125" style="13" customWidth="1"/>
    <col min="2" max="2" width="47.140625" style="13" customWidth="1"/>
    <col min="3" max="3" width="47.140625" style="53" customWidth="1"/>
    <col min="4" max="4" width="28.5703125" style="13" customWidth="1"/>
    <col min="5" max="6" width="14.28515625" style="13" customWidth="1"/>
    <col min="7" max="7" width="20" style="13" customWidth="1"/>
    <col min="8" max="8" width="20" style="54" customWidth="1"/>
    <col min="9" max="10" width="22.140625" style="13" bestFit="1" customWidth="1"/>
    <col min="11" max="11" width="23.7109375" style="13" bestFit="1" customWidth="1"/>
    <col min="12" max="13" width="20" style="13" customWidth="1"/>
    <col min="14" max="14" width="29" style="13" customWidth="1"/>
    <col min="15" max="16384" width="6.7109375" style="13"/>
  </cols>
  <sheetData>
    <row r="1" spans="1:13" ht="19.5" customHeight="1" x14ac:dyDescent="0.25">
      <c r="A1" s="134" t="s">
        <v>336</v>
      </c>
      <c r="B1" s="135"/>
      <c r="C1" s="138" t="s">
        <v>337</v>
      </c>
      <c r="D1" s="139"/>
      <c r="E1" s="139"/>
      <c r="F1" s="139"/>
      <c r="G1" s="139"/>
      <c r="H1" s="139"/>
      <c r="I1" s="139"/>
      <c r="J1" s="139"/>
      <c r="K1" s="139"/>
      <c r="L1" s="139"/>
      <c r="M1" s="140"/>
    </row>
    <row r="2" spans="1:13" ht="19.5" customHeight="1" x14ac:dyDescent="0.25">
      <c r="A2" s="136"/>
      <c r="B2" s="137"/>
      <c r="C2" s="141" t="s">
        <v>338</v>
      </c>
      <c r="D2" s="142"/>
      <c r="E2" s="142"/>
      <c r="F2" s="142"/>
      <c r="G2" s="142"/>
      <c r="H2" s="142"/>
      <c r="I2" s="142"/>
      <c r="J2" s="142"/>
      <c r="K2" s="142"/>
      <c r="L2" s="143"/>
      <c r="M2" s="14" t="s">
        <v>1</v>
      </c>
    </row>
    <row r="3" spans="1:13" ht="19.5" customHeight="1" x14ac:dyDescent="0.25">
      <c r="A3" s="136"/>
      <c r="B3" s="137"/>
      <c r="C3" s="144"/>
      <c r="D3" s="145"/>
      <c r="E3" s="145"/>
      <c r="F3" s="145"/>
      <c r="G3" s="145"/>
      <c r="H3" s="145"/>
      <c r="I3" s="145"/>
      <c r="J3" s="145"/>
      <c r="K3" s="145"/>
      <c r="L3" s="146"/>
      <c r="M3" s="6"/>
    </row>
    <row r="4" spans="1:13" ht="19.5" customHeight="1" x14ac:dyDescent="0.25">
      <c r="A4" s="136"/>
      <c r="B4" s="137"/>
      <c r="C4" s="141" t="s">
        <v>3</v>
      </c>
      <c r="D4" s="142"/>
      <c r="E4" s="142"/>
      <c r="F4" s="142"/>
      <c r="G4" s="143"/>
      <c r="H4" s="141" t="s">
        <v>5</v>
      </c>
      <c r="I4" s="142"/>
      <c r="J4" s="142"/>
      <c r="K4" s="143"/>
      <c r="L4" s="14" t="s">
        <v>2</v>
      </c>
      <c r="M4" s="15" t="s">
        <v>10</v>
      </c>
    </row>
    <row r="5" spans="1:13" ht="19.5" customHeight="1" x14ac:dyDescent="0.3">
      <c r="A5" s="136"/>
      <c r="B5" s="137"/>
      <c r="C5" s="147" t="s">
        <v>484</v>
      </c>
      <c r="D5" s="148"/>
      <c r="E5" s="148"/>
      <c r="F5" s="148"/>
      <c r="G5" s="149"/>
      <c r="H5" s="150" t="s">
        <v>488</v>
      </c>
      <c r="I5" s="151"/>
      <c r="J5" s="151"/>
      <c r="K5" s="152"/>
      <c r="L5" s="16">
        <v>0</v>
      </c>
      <c r="M5" s="17" t="s">
        <v>489</v>
      </c>
    </row>
    <row r="6" spans="1:13" ht="19.5" customHeight="1" x14ac:dyDescent="0.25">
      <c r="A6" s="136"/>
      <c r="B6" s="137"/>
      <c r="C6" s="141" t="s">
        <v>0</v>
      </c>
      <c r="D6" s="142"/>
      <c r="E6" s="142"/>
      <c r="F6" s="142"/>
      <c r="G6" s="142"/>
      <c r="H6" s="142"/>
      <c r="I6" s="142"/>
      <c r="J6" s="142"/>
      <c r="K6" s="142"/>
      <c r="L6" s="153" t="s">
        <v>339</v>
      </c>
      <c r="M6" s="154"/>
    </row>
    <row r="7" spans="1:13" ht="19.5" customHeight="1" x14ac:dyDescent="0.25">
      <c r="A7" s="136"/>
      <c r="B7" s="137"/>
      <c r="C7" s="157" t="s">
        <v>327</v>
      </c>
      <c r="D7" s="158"/>
      <c r="E7" s="158"/>
      <c r="F7" s="158"/>
      <c r="G7" s="158"/>
      <c r="H7" s="158"/>
      <c r="I7" s="158"/>
      <c r="J7" s="158"/>
      <c r="K7" s="158"/>
      <c r="L7" s="155"/>
      <c r="M7" s="156"/>
    </row>
    <row r="8" spans="1:13" ht="86.25" customHeight="1" x14ac:dyDescent="0.25">
      <c r="A8" s="18" t="s">
        <v>8</v>
      </c>
      <c r="B8" s="133" t="s">
        <v>4</v>
      </c>
      <c r="C8" s="133"/>
      <c r="D8" s="18" t="s">
        <v>7</v>
      </c>
      <c r="E8" s="18" t="s">
        <v>6</v>
      </c>
      <c r="F8" s="18" t="s">
        <v>340</v>
      </c>
      <c r="G8" s="19" t="s">
        <v>341</v>
      </c>
      <c r="H8" s="18" t="s">
        <v>342</v>
      </c>
      <c r="I8" s="56" t="s">
        <v>343</v>
      </c>
      <c r="J8" s="18" t="s">
        <v>344</v>
      </c>
      <c r="K8" s="18" t="s">
        <v>345</v>
      </c>
      <c r="L8" s="18" t="s">
        <v>346</v>
      </c>
      <c r="M8" s="18" t="s">
        <v>347</v>
      </c>
    </row>
    <row r="9" spans="1:13" s="23" customFormat="1" ht="19.5" customHeight="1" x14ac:dyDescent="0.25">
      <c r="A9" s="20" t="s">
        <v>490</v>
      </c>
      <c r="B9" s="21"/>
      <c r="C9" s="21"/>
      <c r="D9" s="21"/>
      <c r="E9" s="21"/>
      <c r="F9" s="21"/>
      <c r="G9" s="57"/>
      <c r="H9" s="57"/>
      <c r="I9" s="58">
        <f>SUM(I10,I38,I54,I93,I149,I181,I219,I261,I275,I398,I412,I414)</f>
        <v>0</v>
      </c>
      <c r="J9" s="58">
        <f>SUM(J10,J38,J54,J93,J149,J181,J219,J261,J275,J398,J412,J414)</f>
        <v>0</v>
      </c>
      <c r="K9" s="58">
        <f>SUM(K10,K38,K54,K93,K149,K181,K219,K261,K275,K398,K412,K414)</f>
        <v>0</v>
      </c>
      <c r="L9" s="59"/>
      <c r="M9" s="59"/>
    </row>
    <row r="10" spans="1:13" s="23" customFormat="1" ht="19.5" customHeight="1" x14ac:dyDescent="0.25">
      <c r="A10" s="24">
        <v>1</v>
      </c>
      <c r="B10" s="125" t="s">
        <v>260</v>
      </c>
      <c r="C10" s="126"/>
      <c r="D10" s="25"/>
      <c r="E10" s="26"/>
      <c r="F10" s="27"/>
      <c r="G10" s="60"/>
      <c r="H10" s="61"/>
      <c r="I10" s="28">
        <f>SUM(I12,I14,I17,I19,I21:I25,I27:I28,I30:I34,I36:I37)</f>
        <v>0</v>
      </c>
      <c r="J10" s="28">
        <f>SUM(J12,J14,J17,J19,J21:J25,J27:J28,J30:J34,J36:J37)</f>
        <v>0</v>
      </c>
      <c r="K10" s="28">
        <f>SUM(K12,K14,K17,K19,K21:K25,K27:K28,K30:K34,K36:K37)</f>
        <v>0</v>
      </c>
      <c r="L10" s="62"/>
      <c r="M10" s="63"/>
    </row>
    <row r="11" spans="1:13" s="23" customFormat="1" ht="19.5" customHeight="1" x14ac:dyDescent="0.25">
      <c r="A11" s="29" t="s">
        <v>11</v>
      </c>
      <c r="B11" s="127" t="s">
        <v>259</v>
      </c>
      <c r="C11" s="128"/>
      <c r="D11" s="30"/>
      <c r="E11" s="31"/>
      <c r="F11" s="32"/>
      <c r="G11" s="64"/>
      <c r="H11" s="65"/>
      <c r="I11" s="66"/>
      <c r="J11" s="11"/>
      <c r="K11" s="67"/>
      <c r="L11" s="68"/>
      <c r="M11" s="69"/>
    </row>
    <row r="12" spans="1:13" s="23" customFormat="1" ht="34.5" customHeight="1" x14ac:dyDescent="0.25">
      <c r="A12" s="33" t="s">
        <v>34</v>
      </c>
      <c r="B12" s="122" t="s">
        <v>258</v>
      </c>
      <c r="C12" s="123"/>
      <c r="D12" s="34"/>
      <c r="E12" s="35" t="s">
        <v>253</v>
      </c>
      <c r="F12" s="36">
        <v>10</v>
      </c>
      <c r="G12" s="10"/>
      <c r="H12" s="10"/>
      <c r="I12" s="70">
        <f>ROUND(F12*G12,2)</f>
        <v>0</v>
      </c>
      <c r="J12" s="70">
        <f>ROUND(F12*H12,2)</f>
        <v>0</v>
      </c>
      <c r="K12" s="71">
        <f>I12+J12</f>
        <v>0</v>
      </c>
      <c r="L12" s="70">
        <f>ROUND((G12+H12)*(1+RESUMO!$P$10),2)</f>
        <v>0</v>
      </c>
      <c r="M12" s="70">
        <f>ROUND(F12*L12,2)</f>
        <v>0</v>
      </c>
    </row>
    <row r="13" spans="1:13" s="23" customFormat="1" ht="19.5" customHeight="1" x14ac:dyDescent="0.25">
      <c r="A13" s="29" t="s">
        <v>45</v>
      </c>
      <c r="B13" s="127" t="s">
        <v>256</v>
      </c>
      <c r="C13" s="128"/>
      <c r="D13" s="30"/>
      <c r="E13" s="31"/>
      <c r="F13" s="32"/>
      <c r="G13" s="64"/>
      <c r="H13" s="65"/>
      <c r="I13" s="66"/>
      <c r="J13" s="11"/>
      <c r="K13" s="67"/>
      <c r="L13" s="68"/>
      <c r="M13" s="69"/>
    </row>
    <row r="14" spans="1:13" s="23" customFormat="1" ht="19.5" customHeight="1" x14ac:dyDescent="0.25">
      <c r="A14" s="33" t="s">
        <v>255</v>
      </c>
      <c r="B14" s="122" t="s">
        <v>254</v>
      </c>
      <c r="C14" s="123"/>
      <c r="D14" s="34"/>
      <c r="E14" s="35" t="s">
        <v>253</v>
      </c>
      <c r="F14" s="36">
        <v>10</v>
      </c>
      <c r="G14" s="10"/>
      <c r="H14" s="10"/>
      <c r="I14" s="70">
        <f>ROUND(F14*G14,2)</f>
        <v>0</v>
      </c>
      <c r="J14" s="70">
        <f t="shared" ref="J14" si="0">ROUND(F14*H14,2)</f>
        <v>0</v>
      </c>
      <c r="K14" s="71">
        <f t="shared" ref="K14" si="1">I14+J14</f>
        <v>0</v>
      </c>
      <c r="L14" s="70">
        <f>ROUND((G14+H14)*(1+RESUMO!$P$10),2)</f>
        <v>0</v>
      </c>
      <c r="M14" s="70">
        <f>ROUND(F14*L14,2)</f>
        <v>0</v>
      </c>
    </row>
    <row r="15" spans="1:13" s="23" customFormat="1" ht="19.5" customHeight="1" x14ac:dyDescent="0.25">
      <c r="A15" s="29" t="s">
        <v>46</v>
      </c>
      <c r="B15" s="127" t="s">
        <v>252</v>
      </c>
      <c r="C15" s="128"/>
      <c r="D15" s="30"/>
      <c r="E15" s="31"/>
      <c r="F15" s="32"/>
      <c r="G15" s="64"/>
      <c r="H15" s="65"/>
      <c r="I15" s="66"/>
      <c r="J15" s="11"/>
      <c r="K15" s="67"/>
      <c r="L15" s="68"/>
      <c r="M15" s="69"/>
    </row>
    <row r="16" spans="1:13" s="23" customFormat="1" ht="19.5" customHeight="1" x14ac:dyDescent="0.25">
      <c r="A16" s="72" t="s">
        <v>251</v>
      </c>
      <c r="B16" s="159" t="s">
        <v>699</v>
      </c>
      <c r="C16" s="160"/>
      <c r="D16" s="73"/>
      <c r="E16" s="74"/>
      <c r="F16" s="75"/>
      <c r="G16" s="76"/>
      <c r="H16" s="77"/>
      <c r="I16" s="78"/>
      <c r="J16" s="12"/>
      <c r="K16" s="79"/>
      <c r="L16" s="80"/>
      <c r="M16" s="81"/>
    </row>
    <row r="17" spans="1:13" s="23" customFormat="1" ht="19.5" customHeight="1" x14ac:dyDescent="0.25">
      <c r="A17" s="33" t="s">
        <v>250</v>
      </c>
      <c r="B17" s="122" t="s">
        <v>249</v>
      </c>
      <c r="C17" s="123"/>
      <c r="D17" s="34"/>
      <c r="E17" s="35" t="s">
        <v>15</v>
      </c>
      <c r="F17" s="36">
        <v>111</v>
      </c>
      <c r="G17" s="10"/>
      <c r="H17" s="10"/>
      <c r="I17" s="70">
        <f>ROUND(F17*G17,2)</f>
        <v>0</v>
      </c>
      <c r="J17" s="70">
        <f>ROUND(F17*H17,2)</f>
        <v>0</v>
      </c>
      <c r="K17" s="71">
        <f>I17+J17</f>
        <v>0</v>
      </c>
      <c r="L17" s="70">
        <f>ROUND((G17+H17)*(1+RESUMO!$P$10),2)</f>
        <v>0</v>
      </c>
      <c r="M17" s="70">
        <f>ROUND(F17*L17,2)</f>
        <v>0</v>
      </c>
    </row>
    <row r="18" spans="1:13" s="23" customFormat="1" ht="19.5" customHeight="1" x14ac:dyDescent="0.25">
      <c r="A18" s="29" t="s">
        <v>47</v>
      </c>
      <c r="B18" s="127" t="s">
        <v>700</v>
      </c>
      <c r="C18" s="128"/>
      <c r="D18" s="30"/>
      <c r="E18" s="31"/>
      <c r="F18" s="32"/>
      <c r="G18" s="64"/>
      <c r="H18" s="65"/>
      <c r="I18" s="66"/>
      <c r="J18" s="11"/>
      <c r="K18" s="67"/>
      <c r="L18" s="68"/>
      <c r="M18" s="69"/>
    </row>
    <row r="19" spans="1:13" s="23" customFormat="1" ht="19.5" customHeight="1" x14ac:dyDescent="0.25">
      <c r="A19" s="33" t="s">
        <v>247</v>
      </c>
      <c r="B19" s="122" t="s">
        <v>701</v>
      </c>
      <c r="C19" s="123"/>
      <c r="D19" s="34"/>
      <c r="E19" s="35" t="s">
        <v>257</v>
      </c>
      <c r="F19" s="36">
        <v>2</v>
      </c>
      <c r="G19" s="10"/>
      <c r="H19" s="10"/>
      <c r="I19" s="70">
        <f t="shared" ref="I19" si="2">ROUND(F19*G19,2)</f>
        <v>0</v>
      </c>
      <c r="J19" s="70">
        <f t="shared" ref="J19" si="3">ROUND(F19*H19,2)</f>
        <v>0</v>
      </c>
      <c r="K19" s="71">
        <f t="shared" ref="K19" si="4">I19+J19</f>
        <v>0</v>
      </c>
      <c r="L19" s="70">
        <f>ROUND((G19+H19)*(1+RESUMO!$P$10),2)</f>
        <v>0</v>
      </c>
      <c r="M19" s="70">
        <f t="shared" ref="M19" si="5">ROUND(F19*L19,2)</f>
        <v>0</v>
      </c>
    </row>
    <row r="20" spans="1:13" s="23" customFormat="1" ht="19.5" customHeight="1" x14ac:dyDescent="0.25">
      <c r="A20" s="29" t="s">
        <v>48</v>
      </c>
      <c r="B20" s="127" t="s">
        <v>702</v>
      </c>
      <c r="C20" s="128"/>
      <c r="D20" s="30"/>
      <c r="E20" s="31"/>
      <c r="F20" s="32"/>
      <c r="G20" s="32"/>
      <c r="H20" s="32"/>
      <c r="I20" s="66"/>
      <c r="J20" s="66"/>
      <c r="K20" s="66"/>
      <c r="L20" s="66"/>
      <c r="M20" s="66"/>
    </row>
    <row r="21" spans="1:13" s="23" customFormat="1" ht="34.5" customHeight="1" x14ac:dyDescent="0.25">
      <c r="A21" s="33" t="s">
        <v>244</v>
      </c>
      <c r="B21" s="122" t="s">
        <v>703</v>
      </c>
      <c r="C21" s="123"/>
      <c r="D21" s="34"/>
      <c r="E21" s="35" t="s">
        <v>241</v>
      </c>
      <c r="F21" s="36">
        <v>1</v>
      </c>
      <c r="G21" s="10"/>
      <c r="H21" s="10"/>
      <c r="I21" s="70">
        <f>ROUND(F21*G21,2)</f>
        <v>0</v>
      </c>
      <c r="J21" s="70">
        <f>ROUND(F21*H21,2)</f>
        <v>0</v>
      </c>
      <c r="K21" s="71">
        <f>I21+J21</f>
        <v>0</v>
      </c>
      <c r="L21" s="70">
        <f>ROUND((G21+H21)*(1+RESUMO!$P$10),2)</f>
        <v>0</v>
      </c>
      <c r="M21" s="70">
        <f>ROUND(F21*L21,2)</f>
        <v>0</v>
      </c>
    </row>
    <row r="22" spans="1:13" s="23" customFormat="1" ht="34.5" customHeight="1" x14ac:dyDescent="0.25">
      <c r="A22" s="33" t="s">
        <v>491</v>
      </c>
      <c r="B22" s="122" t="s">
        <v>704</v>
      </c>
      <c r="C22" s="123"/>
      <c r="D22" s="34"/>
      <c r="E22" s="35" t="s">
        <v>33</v>
      </c>
      <c r="F22" s="36">
        <v>6000</v>
      </c>
      <c r="G22" s="10"/>
      <c r="H22" s="10"/>
      <c r="I22" s="70">
        <f t="shared" ref="I22" si="6">ROUND(F22*G22,2)</f>
        <v>0</v>
      </c>
      <c r="J22" s="70">
        <f t="shared" ref="J22" si="7">ROUND(F22*H22,2)</f>
        <v>0</v>
      </c>
      <c r="K22" s="71">
        <f t="shared" ref="K22" si="8">I22+J22</f>
        <v>0</v>
      </c>
      <c r="L22" s="70">
        <f>ROUND((G22+H22)*(1+RESUMO!$P$10),2)</f>
        <v>0</v>
      </c>
      <c r="M22" s="70">
        <f t="shared" ref="M22" si="9">ROUND(F22*L22,2)</f>
        <v>0</v>
      </c>
    </row>
    <row r="23" spans="1:13" s="23" customFormat="1" ht="34.5" customHeight="1" x14ac:dyDescent="0.25">
      <c r="A23" s="33" t="s">
        <v>492</v>
      </c>
      <c r="B23" s="122" t="s">
        <v>705</v>
      </c>
      <c r="C23" s="123"/>
      <c r="D23" s="34"/>
      <c r="E23" s="35" t="s">
        <v>33</v>
      </c>
      <c r="F23" s="36">
        <v>6000</v>
      </c>
      <c r="G23" s="10"/>
      <c r="H23" s="10"/>
      <c r="I23" s="70">
        <f>ROUND(F23*G23,2)</f>
        <v>0</v>
      </c>
      <c r="J23" s="70">
        <f t="shared" ref="J23:J25" si="10">ROUND(F23*H23,2)</f>
        <v>0</v>
      </c>
      <c r="K23" s="71">
        <f>I23+J23</f>
        <v>0</v>
      </c>
      <c r="L23" s="70">
        <f>ROUND((G23+H23)*(1+RESUMO!$P$10),2)</f>
        <v>0</v>
      </c>
      <c r="M23" s="70">
        <f>ROUND(F23*L23,2)</f>
        <v>0</v>
      </c>
    </row>
    <row r="24" spans="1:13" s="23" customFormat="1" ht="19.5" customHeight="1" x14ac:dyDescent="0.25">
      <c r="A24" s="33" t="s">
        <v>493</v>
      </c>
      <c r="B24" s="122" t="s">
        <v>706</v>
      </c>
      <c r="C24" s="123"/>
      <c r="D24" s="34"/>
      <c r="E24" s="35" t="s">
        <v>241</v>
      </c>
      <c r="F24" s="36">
        <v>1</v>
      </c>
      <c r="G24" s="10"/>
      <c r="H24" s="10"/>
      <c r="I24" s="70">
        <f t="shared" ref="I24:I25" si="11">ROUND(F24*G24,2)</f>
        <v>0</v>
      </c>
      <c r="J24" s="70">
        <f t="shared" si="10"/>
        <v>0</v>
      </c>
      <c r="K24" s="71">
        <f t="shared" ref="K24:K25" si="12">I24+J24</f>
        <v>0</v>
      </c>
      <c r="L24" s="70">
        <f>ROUND((G24+H24)*(1+RESUMO!$P$10),2)</f>
        <v>0</v>
      </c>
      <c r="M24" s="70">
        <f t="shared" ref="M24:M25" si="13">ROUND(F24*L24,2)</f>
        <v>0</v>
      </c>
    </row>
    <row r="25" spans="1:13" s="23" customFormat="1" ht="19.5" customHeight="1" x14ac:dyDescent="0.25">
      <c r="A25" s="33" t="s">
        <v>494</v>
      </c>
      <c r="B25" s="122" t="s">
        <v>707</v>
      </c>
      <c r="C25" s="123"/>
      <c r="D25" s="34"/>
      <c r="E25" s="35" t="s">
        <v>14</v>
      </c>
      <c r="F25" s="36">
        <v>120</v>
      </c>
      <c r="G25" s="10"/>
      <c r="H25" s="10"/>
      <c r="I25" s="70">
        <f t="shared" si="11"/>
        <v>0</v>
      </c>
      <c r="J25" s="70">
        <f t="shared" si="10"/>
        <v>0</v>
      </c>
      <c r="K25" s="71">
        <f t="shared" si="12"/>
        <v>0</v>
      </c>
      <c r="L25" s="70">
        <f>ROUND((G25+H25)*(1+RESUMO!$P$10),2)</f>
        <v>0</v>
      </c>
      <c r="M25" s="70">
        <f t="shared" si="13"/>
        <v>0</v>
      </c>
    </row>
    <row r="26" spans="1:13" s="23" customFormat="1" ht="19.5" customHeight="1" x14ac:dyDescent="0.25">
      <c r="A26" s="72" t="s">
        <v>495</v>
      </c>
      <c r="B26" s="159" t="s">
        <v>708</v>
      </c>
      <c r="C26" s="160"/>
      <c r="D26" s="73"/>
      <c r="E26" s="74"/>
      <c r="F26" s="75"/>
      <c r="G26" s="75"/>
      <c r="H26" s="75"/>
      <c r="I26" s="78"/>
      <c r="J26" s="78"/>
      <c r="K26" s="78"/>
      <c r="L26" s="78"/>
      <c r="M26" s="78"/>
    </row>
    <row r="27" spans="1:13" s="23" customFormat="1" ht="34.5" customHeight="1" x14ac:dyDescent="0.25">
      <c r="A27" s="33" t="s">
        <v>496</v>
      </c>
      <c r="B27" s="122" t="s">
        <v>709</v>
      </c>
      <c r="C27" s="123"/>
      <c r="D27" s="34"/>
      <c r="E27" s="35" t="s">
        <v>15</v>
      </c>
      <c r="F27" s="36">
        <v>1</v>
      </c>
      <c r="G27" s="10"/>
      <c r="H27" s="10"/>
      <c r="I27" s="70">
        <f t="shared" ref="I27:I28" si="14">ROUND(F27*G27,2)</f>
        <v>0</v>
      </c>
      <c r="J27" s="70">
        <f t="shared" ref="J27:J28" si="15">ROUND(F27*H27,2)</f>
        <v>0</v>
      </c>
      <c r="K27" s="71">
        <f t="shared" ref="K27:K28" si="16">I27+J27</f>
        <v>0</v>
      </c>
      <c r="L27" s="70">
        <f>ROUND((G27+H27)*(1+RESUMO!$P$10),2)</f>
        <v>0</v>
      </c>
      <c r="M27" s="70">
        <f t="shared" ref="M27:M28" si="17">ROUND(F27*L27,2)</f>
        <v>0</v>
      </c>
    </row>
    <row r="28" spans="1:13" s="23" customFormat="1" ht="19.5" customHeight="1" x14ac:dyDescent="0.25">
      <c r="A28" s="33" t="s">
        <v>497</v>
      </c>
      <c r="B28" s="122" t="s">
        <v>701</v>
      </c>
      <c r="C28" s="123"/>
      <c r="D28" s="34"/>
      <c r="E28" s="35" t="s">
        <v>257</v>
      </c>
      <c r="F28" s="36">
        <v>4</v>
      </c>
      <c r="G28" s="10"/>
      <c r="H28" s="10"/>
      <c r="I28" s="70">
        <f t="shared" si="14"/>
        <v>0</v>
      </c>
      <c r="J28" s="70">
        <f t="shared" si="15"/>
        <v>0</v>
      </c>
      <c r="K28" s="71">
        <f t="shared" si="16"/>
        <v>0</v>
      </c>
      <c r="L28" s="70">
        <f>ROUND((G28+H28)*(1+RESUMO!$P$10),2)</f>
        <v>0</v>
      </c>
      <c r="M28" s="70">
        <f t="shared" si="17"/>
        <v>0</v>
      </c>
    </row>
    <row r="29" spans="1:13" s="23" customFormat="1" ht="19.5" customHeight="1" x14ac:dyDescent="0.25">
      <c r="A29" s="29" t="s">
        <v>49</v>
      </c>
      <c r="B29" s="127" t="s">
        <v>248</v>
      </c>
      <c r="C29" s="128"/>
      <c r="D29" s="30"/>
      <c r="E29" s="31"/>
      <c r="F29" s="32"/>
      <c r="G29" s="32"/>
      <c r="H29" s="32"/>
      <c r="I29" s="66"/>
      <c r="J29" s="66"/>
      <c r="K29" s="66"/>
      <c r="L29" s="66"/>
      <c r="M29" s="66"/>
    </row>
    <row r="30" spans="1:13" s="23" customFormat="1" ht="34.5" customHeight="1" x14ac:dyDescent="0.25">
      <c r="A30" s="33" t="s">
        <v>243</v>
      </c>
      <c r="B30" s="122" t="s">
        <v>710</v>
      </c>
      <c r="C30" s="123"/>
      <c r="D30" s="34"/>
      <c r="E30" s="35" t="s">
        <v>94</v>
      </c>
      <c r="F30" s="36">
        <v>2.6100000000000003</v>
      </c>
      <c r="G30" s="10"/>
      <c r="H30" s="10"/>
      <c r="I30" s="70">
        <f>ROUND(F30*G30,2)</f>
        <v>0</v>
      </c>
      <c r="J30" s="70">
        <f>ROUND(F30*H30,2)</f>
        <v>0</v>
      </c>
      <c r="K30" s="71">
        <f>I30+J30</f>
        <v>0</v>
      </c>
      <c r="L30" s="70">
        <f>ROUND((G30+H30)*(1+RESUMO!$P$10),2)</f>
        <v>0</v>
      </c>
      <c r="M30" s="70">
        <f>ROUND(F30*L30,2)</f>
        <v>0</v>
      </c>
    </row>
    <row r="31" spans="1:13" s="23" customFormat="1" ht="34.5" customHeight="1" x14ac:dyDescent="0.25">
      <c r="A31" s="33" t="s">
        <v>498</v>
      </c>
      <c r="B31" s="122" t="s">
        <v>711</v>
      </c>
      <c r="C31" s="123"/>
      <c r="D31" s="34"/>
      <c r="E31" s="35" t="s">
        <v>94</v>
      </c>
      <c r="F31" s="36">
        <v>65.075000000000003</v>
      </c>
      <c r="G31" s="10"/>
      <c r="H31" s="10"/>
      <c r="I31" s="70">
        <f t="shared" ref="I31:I40" si="18">ROUND(F31*G31,2)</f>
        <v>0</v>
      </c>
      <c r="J31" s="70">
        <f t="shared" ref="J31:J40" si="19">ROUND(F31*H31,2)</f>
        <v>0</v>
      </c>
      <c r="K31" s="71">
        <f t="shared" ref="K31:K40" si="20">I31+J31</f>
        <v>0</v>
      </c>
      <c r="L31" s="70">
        <f>ROUND((G31+H31)*(1+RESUMO!$P$10),2)</f>
        <v>0</v>
      </c>
      <c r="M31" s="70">
        <f t="shared" ref="M31:M40" si="21">ROUND(F31*L31,2)</f>
        <v>0</v>
      </c>
    </row>
    <row r="32" spans="1:13" s="23" customFormat="1" ht="34.5" customHeight="1" x14ac:dyDescent="0.25">
      <c r="A32" s="33" t="s">
        <v>499</v>
      </c>
      <c r="B32" s="122" t="s">
        <v>712</v>
      </c>
      <c r="C32" s="123"/>
      <c r="D32" s="34"/>
      <c r="E32" s="35" t="s">
        <v>94</v>
      </c>
      <c r="F32" s="36">
        <v>21.200000000000003</v>
      </c>
      <c r="G32" s="10"/>
      <c r="H32" s="10"/>
      <c r="I32" s="70">
        <f t="shared" si="18"/>
        <v>0</v>
      </c>
      <c r="J32" s="70">
        <f t="shared" si="19"/>
        <v>0</v>
      </c>
      <c r="K32" s="71">
        <f t="shared" si="20"/>
        <v>0</v>
      </c>
      <c r="L32" s="70">
        <f>ROUND((G32+H32)*(1+RESUMO!$P$10),2)</f>
        <v>0</v>
      </c>
      <c r="M32" s="70">
        <f t="shared" si="21"/>
        <v>0</v>
      </c>
    </row>
    <row r="33" spans="1:13" s="23" customFormat="1" ht="34.5" customHeight="1" x14ac:dyDescent="0.25">
      <c r="A33" s="33" t="s">
        <v>500</v>
      </c>
      <c r="B33" s="122" t="s">
        <v>713</v>
      </c>
      <c r="C33" s="123"/>
      <c r="D33" s="34"/>
      <c r="E33" s="35" t="s">
        <v>94</v>
      </c>
      <c r="F33" s="36">
        <v>88.885000000000005</v>
      </c>
      <c r="G33" s="10"/>
      <c r="H33" s="10"/>
      <c r="I33" s="70">
        <f t="shared" si="18"/>
        <v>0</v>
      </c>
      <c r="J33" s="70">
        <f t="shared" si="19"/>
        <v>0</v>
      </c>
      <c r="K33" s="71">
        <f t="shared" si="20"/>
        <v>0</v>
      </c>
      <c r="L33" s="70">
        <f>ROUND((G33+H33)*(1+RESUMO!$P$10),2)</f>
        <v>0</v>
      </c>
      <c r="M33" s="70">
        <f t="shared" si="21"/>
        <v>0</v>
      </c>
    </row>
    <row r="34" spans="1:13" s="23" customFormat="1" ht="34.5" customHeight="1" x14ac:dyDescent="0.25">
      <c r="A34" s="33" t="s">
        <v>501</v>
      </c>
      <c r="B34" s="122" t="s">
        <v>246</v>
      </c>
      <c r="C34" s="123"/>
      <c r="D34" s="34"/>
      <c r="E34" s="35" t="s">
        <v>245</v>
      </c>
      <c r="F34" s="36">
        <v>222.21250000000001</v>
      </c>
      <c r="G34" s="10"/>
      <c r="H34" s="10"/>
      <c r="I34" s="70">
        <f t="shared" si="18"/>
        <v>0</v>
      </c>
      <c r="J34" s="70">
        <f t="shared" si="19"/>
        <v>0</v>
      </c>
      <c r="K34" s="71">
        <f t="shared" si="20"/>
        <v>0</v>
      </c>
      <c r="L34" s="70">
        <f>ROUND((G34+H34)*(1+RESUMO!$P$10),2)</f>
        <v>0</v>
      </c>
      <c r="M34" s="70">
        <f t="shared" si="21"/>
        <v>0</v>
      </c>
    </row>
    <row r="35" spans="1:13" s="23" customFormat="1" ht="19.5" customHeight="1" x14ac:dyDescent="0.25">
      <c r="A35" s="29" t="s">
        <v>50</v>
      </c>
      <c r="B35" s="127" t="s">
        <v>714</v>
      </c>
      <c r="C35" s="128"/>
      <c r="D35" s="30"/>
      <c r="E35" s="31"/>
      <c r="F35" s="32"/>
      <c r="G35" s="32"/>
      <c r="H35" s="32"/>
      <c r="I35" s="66"/>
      <c r="J35" s="66"/>
      <c r="K35" s="66"/>
      <c r="L35" s="66"/>
      <c r="M35" s="66"/>
    </row>
    <row r="36" spans="1:13" s="23" customFormat="1" ht="19.5" customHeight="1" x14ac:dyDescent="0.25">
      <c r="A36" s="33" t="s">
        <v>502</v>
      </c>
      <c r="B36" s="122" t="s">
        <v>715</v>
      </c>
      <c r="C36" s="123"/>
      <c r="D36" s="34"/>
      <c r="E36" s="35" t="s">
        <v>33</v>
      </c>
      <c r="F36" s="36">
        <v>125</v>
      </c>
      <c r="G36" s="10"/>
      <c r="H36" s="10"/>
      <c r="I36" s="70">
        <f>ROUND(F36*G36,2)</f>
        <v>0</v>
      </c>
      <c r="J36" s="70">
        <f>ROUND(F36*H36,2)</f>
        <v>0</v>
      </c>
      <c r="K36" s="71">
        <f>I36+J36</f>
        <v>0</v>
      </c>
      <c r="L36" s="70">
        <f>ROUND((G36+H36)*(1+RESUMO!$P$10),2)</f>
        <v>0</v>
      </c>
      <c r="M36" s="70">
        <f>ROUND(F36*L36,2)</f>
        <v>0</v>
      </c>
    </row>
    <row r="37" spans="1:13" s="23" customFormat="1" ht="34.5" customHeight="1" x14ac:dyDescent="0.25">
      <c r="A37" s="33" t="s">
        <v>503</v>
      </c>
      <c r="B37" s="122" t="s">
        <v>716</v>
      </c>
      <c r="C37" s="123"/>
      <c r="D37" s="34"/>
      <c r="E37" s="35" t="s">
        <v>33</v>
      </c>
      <c r="F37" s="36">
        <v>250</v>
      </c>
      <c r="G37" s="10"/>
      <c r="H37" s="10"/>
      <c r="I37" s="70">
        <f t="shared" si="18"/>
        <v>0</v>
      </c>
      <c r="J37" s="70">
        <f t="shared" si="19"/>
        <v>0</v>
      </c>
      <c r="K37" s="71">
        <f t="shared" si="20"/>
        <v>0</v>
      </c>
      <c r="L37" s="70">
        <f>ROUND((G37+H37)*(1+RESUMO!$P$10),2)</f>
        <v>0</v>
      </c>
      <c r="M37" s="70">
        <f>ROUND(F37*L37,2)</f>
        <v>0</v>
      </c>
    </row>
    <row r="38" spans="1:13" s="23" customFormat="1" ht="19.5" customHeight="1" x14ac:dyDescent="0.25">
      <c r="A38" s="38">
        <v>2</v>
      </c>
      <c r="B38" s="125" t="s">
        <v>717</v>
      </c>
      <c r="C38" s="126"/>
      <c r="D38" s="25"/>
      <c r="E38" s="82"/>
      <c r="F38" s="27"/>
      <c r="G38" s="27"/>
      <c r="H38" s="27"/>
      <c r="I38" s="28">
        <f>SUM(I40,I42:I44,I46:I51,I53)</f>
        <v>0</v>
      </c>
      <c r="J38" s="28">
        <f>SUM(J40,J42:J44,J46:J51,J53)</f>
        <v>0</v>
      </c>
      <c r="K38" s="28">
        <f>SUM(K40,K42:K44,K46:K51,K53)</f>
        <v>0</v>
      </c>
      <c r="L38" s="28"/>
      <c r="M38" s="28"/>
    </row>
    <row r="39" spans="1:13" s="23" customFormat="1" ht="19.5" customHeight="1" x14ac:dyDescent="0.25">
      <c r="A39" s="29" t="s">
        <v>12</v>
      </c>
      <c r="B39" s="127" t="s">
        <v>718</v>
      </c>
      <c r="C39" s="128"/>
      <c r="D39" s="30"/>
      <c r="E39" s="31"/>
      <c r="F39" s="32"/>
      <c r="G39" s="32"/>
      <c r="H39" s="32"/>
      <c r="I39" s="66"/>
      <c r="J39" s="66"/>
      <c r="K39" s="66"/>
      <c r="L39" s="66"/>
      <c r="M39" s="66"/>
    </row>
    <row r="40" spans="1:13" s="23" customFormat="1" ht="19.5" customHeight="1" x14ac:dyDescent="0.25">
      <c r="A40" s="33" t="s">
        <v>37</v>
      </c>
      <c r="B40" s="122" t="s">
        <v>718</v>
      </c>
      <c r="C40" s="123"/>
      <c r="D40" s="34"/>
      <c r="E40" s="35" t="s">
        <v>33</v>
      </c>
      <c r="F40" s="36">
        <v>3500</v>
      </c>
      <c r="G40" s="10"/>
      <c r="H40" s="10"/>
      <c r="I40" s="70">
        <f t="shared" si="18"/>
        <v>0</v>
      </c>
      <c r="J40" s="70">
        <f t="shared" si="19"/>
        <v>0</v>
      </c>
      <c r="K40" s="71">
        <f t="shared" si="20"/>
        <v>0</v>
      </c>
      <c r="L40" s="70">
        <f>ROUND((G40+H40)*(1+RESUMO!$P$10),2)</f>
        <v>0</v>
      </c>
      <c r="M40" s="70">
        <f t="shared" si="21"/>
        <v>0</v>
      </c>
    </row>
    <row r="41" spans="1:13" s="23" customFormat="1" ht="19.5" customHeight="1" x14ac:dyDescent="0.25">
      <c r="A41" s="29" t="s">
        <v>53</v>
      </c>
      <c r="B41" s="127" t="s">
        <v>719</v>
      </c>
      <c r="C41" s="128"/>
      <c r="D41" s="30"/>
      <c r="E41" s="31"/>
      <c r="F41" s="32"/>
      <c r="G41" s="32"/>
      <c r="H41" s="32"/>
      <c r="I41" s="66"/>
      <c r="J41" s="66"/>
      <c r="K41" s="66"/>
      <c r="L41" s="66"/>
      <c r="M41" s="66"/>
    </row>
    <row r="42" spans="1:13" s="23" customFormat="1" ht="34.5" customHeight="1" x14ac:dyDescent="0.25">
      <c r="A42" s="33" t="s">
        <v>126</v>
      </c>
      <c r="B42" s="162" t="s">
        <v>720</v>
      </c>
      <c r="C42" s="163"/>
      <c r="D42" s="34"/>
      <c r="E42" s="35" t="s">
        <v>33</v>
      </c>
      <c r="F42" s="36">
        <v>4100</v>
      </c>
      <c r="G42" s="10"/>
      <c r="H42" s="10"/>
      <c r="I42" s="70">
        <f>ROUND(F42*G42,2)</f>
        <v>0</v>
      </c>
      <c r="J42" s="70">
        <f t="shared" ref="J42" si="22">ROUND(F42*H42,2)</f>
        <v>0</v>
      </c>
      <c r="K42" s="71">
        <f>I42+J42</f>
        <v>0</v>
      </c>
      <c r="L42" s="70">
        <f>ROUND((G42+H42)*(1+RESUMO!$P$10),2)</f>
        <v>0</v>
      </c>
      <c r="M42" s="70">
        <f t="shared" ref="M42" si="23">ROUND(F42*L42,2)</f>
        <v>0</v>
      </c>
    </row>
    <row r="43" spans="1:13" s="23" customFormat="1" ht="34.5" customHeight="1" x14ac:dyDescent="0.25">
      <c r="A43" s="33" t="s">
        <v>127</v>
      </c>
      <c r="B43" s="122" t="s">
        <v>713</v>
      </c>
      <c r="C43" s="123"/>
      <c r="D43" s="34"/>
      <c r="E43" s="35" t="s">
        <v>94</v>
      </c>
      <c r="F43" s="36">
        <v>410</v>
      </c>
      <c r="G43" s="10"/>
      <c r="H43" s="10"/>
      <c r="I43" s="70">
        <f t="shared" ref="I43" si="24">ROUND(F43*G43,2)</f>
        <v>0</v>
      </c>
      <c r="J43" s="70">
        <f t="shared" ref="J43" si="25">ROUND(F43*H43,2)</f>
        <v>0</v>
      </c>
      <c r="K43" s="71">
        <f t="shared" ref="K43" si="26">I43+J43</f>
        <v>0</v>
      </c>
      <c r="L43" s="70">
        <f>ROUND((G43+H43)*(1+RESUMO!$P$10),2)</f>
        <v>0</v>
      </c>
      <c r="M43" s="70">
        <f t="shared" ref="M43" si="27">ROUND(F43*L43,2)</f>
        <v>0</v>
      </c>
    </row>
    <row r="44" spans="1:13" s="23" customFormat="1" ht="19.5" customHeight="1" x14ac:dyDescent="0.25">
      <c r="A44" s="33" t="s">
        <v>128</v>
      </c>
      <c r="B44" s="122" t="s">
        <v>246</v>
      </c>
      <c r="C44" s="123"/>
      <c r="D44" s="34"/>
      <c r="E44" s="35" t="s">
        <v>245</v>
      </c>
      <c r="F44" s="36">
        <v>1025</v>
      </c>
      <c r="G44" s="10"/>
      <c r="H44" s="10"/>
      <c r="I44" s="70">
        <f>ROUND(F44*G44,2)</f>
        <v>0</v>
      </c>
      <c r="J44" s="70">
        <f t="shared" ref="J44:J57" si="28">ROUND(F44*H44,2)</f>
        <v>0</v>
      </c>
      <c r="K44" s="71">
        <f t="shared" ref="K44:K57" si="29">I44+J44</f>
        <v>0</v>
      </c>
      <c r="L44" s="70">
        <f>ROUND((G44+H44)*(1+RESUMO!$P$10),2)</f>
        <v>0</v>
      </c>
      <c r="M44" s="70">
        <f t="shared" ref="M44:M57" si="30">ROUND(F44*L44,2)</f>
        <v>0</v>
      </c>
    </row>
    <row r="45" spans="1:13" s="23" customFormat="1" ht="19.5" customHeight="1" x14ac:dyDescent="0.25">
      <c r="A45" s="29" t="s">
        <v>54</v>
      </c>
      <c r="B45" s="127" t="s">
        <v>721</v>
      </c>
      <c r="C45" s="128"/>
      <c r="D45" s="30"/>
      <c r="E45" s="31"/>
      <c r="F45" s="32"/>
      <c r="G45" s="32"/>
      <c r="H45" s="32"/>
      <c r="I45" s="66"/>
      <c r="J45" s="66"/>
      <c r="K45" s="66"/>
      <c r="L45" s="66"/>
      <c r="M45" s="66"/>
    </row>
    <row r="46" spans="1:13" s="23" customFormat="1" ht="19.5" customHeight="1" x14ac:dyDescent="0.25">
      <c r="A46" s="33" t="s">
        <v>129</v>
      </c>
      <c r="B46" s="122" t="s">
        <v>722</v>
      </c>
      <c r="C46" s="123"/>
      <c r="D46" s="34"/>
      <c r="E46" s="35" t="s">
        <v>94</v>
      </c>
      <c r="F46" s="36">
        <v>21929.739999999998</v>
      </c>
      <c r="G46" s="10"/>
      <c r="H46" s="10"/>
      <c r="I46" s="70">
        <f>ROUND(F46*G46,2)</f>
        <v>0</v>
      </c>
      <c r="J46" s="70">
        <f>ROUND(F46*H46,2)</f>
        <v>0</v>
      </c>
      <c r="K46" s="71">
        <f t="shared" si="29"/>
        <v>0</v>
      </c>
      <c r="L46" s="70">
        <f>ROUND((G46+H46)*(1+RESUMO!$P$10),2)</f>
        <v>0</v>
      </c>
      <c r="M46" s="70">
        <f>ROUND(F46*L46,2)</f>
        <v>0</v>
      </c>
    </row>
    <row r="47" spans="1:13" s="23" customFormat="1" ht="51.75" customHeight="1" x14ac:dyDescent="0.25">
      <c r="A47" s="33" t="s">
        <v>130</v>
      </c>
      <c r="B47" s="122" t="s">
        <v>723</v>
      </c>
      <c r="C47" s="123"/>
      <c r="D47" s="34"/>
      <c r="E47" s="35" t="s">
        <v>94</v>
      </c>
      <c r="F47" s="36">
        <v>21929.739999999998</v>
      </c>
      <c r="G47" s="10"/>
      <c r="H47" s="10"/>
      <c r="I47" s="70">
        <f t="shared" ref="I47:I57" si="31">ROUND(F47*G47,2)</f>
        <v>0</v>
      </c>
      <c r="J47" s="70">
        <f t="shared" si="28"/>
        <v>0</v>
      </c>
      <c r="K47" s="71">
        <f t="shared" si="29"/>
        <v>0</v>
      </c>
      <c r="L47" s="70">
        <f>ROUND((G47+H47)*(1+RESUMO!$P$10),2)</f>
        <v>0</v>
      </c>
      <c r="M47" s="70">
        <f t="shared" si="30"/>
        <v>0</v>
      </c>
    </row>
    <row r="48" spans="1:13" s="23" customFormat="1" ht="51.75" customHeight="1" x14ac:dyDescent="0.25">
      <c r="A48" s="33" t="s">
        <v>312</v>
      </c>
      <c r="B48" s="122" t="s">
        <v>724</v>
      </c>
      <c r="C48" s="123"/>
      <c r="D48" s="34"/>
      <c r="E48" s="35" t="s">
        <v>175</v>
      </c>
      <c r="F48" s="36">
        <v>548243.5</v>
      </c>
      <c r="G48" s="10"/>
      <c r="H48" s="10"/>
      <c r="I48" s="70">
        <f t="shared" si="31"/>
        <v>0</v>
      </c>
      <c r="J48" s="70">
        <f t="shared" si="28"/>
        <v>0</v>
      </c>
      <c r="K48" s="71">
        <f t="shared" si="29"/>
        <v>0</v>
      </c>
      <c r="L48" s="70">
        <f>ROUND((G48+H48)*(1+RESUMO!$P$10),2)</f>
        <v>0</v>
      </c>
      <c r="M48" s="70">
        <f t="shared" si="30"/>
        <v>0</v>
      </c>
    </row>
    <row r="49" spans="1:13" s="23" customFormat="1" ht="19.5" customHeight="1" x14ac:dyDescent="0.25">
      <c r="A49" s="33" t="s">
        <v>311</v>
      </c>
      <c r="B49" s="122" t="s">
        <v>172</v>
      </c>
      <c r="C49" s="123"/>
      <c r="D49" s="34"/>
      <c r="E49" s="35" t="s">
        <v>94</v>
      </c>
      <c r="F49" s="36">
        <v>21929.739999999998</v>
      </c>
      <c r="G49" s="10"/>
      <c r="H49" s="10"/>
      <c r="I49" s="70">
        <f t="shared" si="31"/>
        <v>0</v>
      </c>
      <c r="J49" s="70">
        <f t="shared" si="28"/>
        <v>0</v>
      </c>
      <c r="K49" s="71">
        <f t="shared" si="29"/>
        <v>0</v>
      </c>
      <c r="L49" s="70">
        <f>ROUND((G49+H49)*(1+RESUMO!$P$10),2)</f>
        <v>0</v>
      </c>
      <c r="M49" s="70">
        <f t="shared" si="30"/>
        <v>0</v>
      </c>
    </row>
    <row r="50" spans="1:13" s="23" customFormat="1" ht="34.5" customHeight="1" x14ac:dyDescent="0.25">
      <c r="A50" s="33" t="s">
        <v>310</v>
      </c>
      <c r="B50" s="122" t="s">
        <v>725</v>
      </c>
      <c r="C50" s="123"/>
      <c r="D50" s="34"/>
      <c r="E50" s="35" t="s">
        <v>241</v>
      </c>
      <c r="F50" s="36">
        <v>1</v>
      </c>
      <c r="G50" s="10"/>
      <c r="H50" s="10"/>
      <c r="I50" s="70">
        <f t="shared" si="31"/>
        <v>0</v>
      </c>
      <c r="J50" s="70">
        <f t="shared" si="28"/>
        <v>0</v>
      </c>
      <c r="K50" s="71">
        <f t="shared" si="29"/>
        <v>0</v>
      </c>
      <c r="L50" s="70">
        <f>ROUND((G50+H50)*(1+RESUMO!$P$10),2)</f>
        <v>0</v>
      </c>
      <c r="M50" s="70">
        <f t="shared" si="30"/>
        <v>0</v>
      </c>
    </row>
    <row r="51" spans="1:13" s="23" customFormat="1" ht="34.5" customHeight="1" x14ac:dyDescent="0.25">
      <c r="A51" s="33" t="s">
        <v>309</v>
      </c>
      <c r="B51" s="122" t="s">
        <v>726</v>
      </c>
      <c r="C51" s="123"/>
      <c r="D51" s="34"/>
      <c r="E51" s="35" t="s">
        <v>727</v>
      </c>
      <c r="F51" s="36">
        <v>60</v>
      </c>
      <c r="G51" s="10"/>
      <c r="H51" s="10"/>
      <c r="I51" s="70">
        <f>ROUND(F51*G51,2)</f>
        <v>0</v>
      </c>
      <c r="J51" s="70">
        <f>ROUND(F51*H51,2)</f>
        <v>0</v>
      </c>
      <c r="K51" s="71">
        <f>I51+J51</f>
        <v>0</v>
      </c>
      <c r="L51" s="70">
        <f>ROUND((G51+H51)*(1+RESUMO!$P$10),2)</f>
        <v>0</v>
      </c>
      <c r="M51" s="70">
        <f>ROUND(F51*L51,2)</f>
        <v>0</v>
      </c>
    </row>
    <row r="52" spans="1:13" s="23" customFormat="1" ht="19.5" customHeight="1" x14ac:dyDescent="0.25">
      <c r="A52" s="29" t="s">
        <v>55</v>
      </c>
      <c r="B52" s="127" t="s">
        <v>728</v>
      </c>
      <c r="C52" s="128"/>
      <c r="D52" s="30"/>
      <c r="E52" s="31"/>
      <c r="F52" s="32"/>
      <c r="G52" s="32"/>
      <c r="H52" s="32"/>
      <c r="I52" s="66"/>
      <c r="J52" s="66"/>
      <c r="K52" s="66"/>
      <c r="L52" s="66"/>
      <c r="M52" s="66"/>
    </row>
    <row r="53" spans="1:13" s="23" customFormat="1" ht="19.5" customHeight="1" x14ac:dyDescent="0.25">
      <c r="A53" s="33" t="s">
        <v>131</v>
      </c>
      <c r="B53" s="122" t="s">
        <v>729</v>
      </c>
      <c r="C53" s="123"/>
      <c r="D53" s="34"/>
      <c r="E53" s="35" t="s">
        <v>94</v>
      </c>
      <c r="F53" s="36">
        <v>229.60000000000002</v>
      </c>
      <c r="G53" s="10"/>
      <c r="H53" s="10"/>
      <c r="I53" s="70">
        <f t="shared" si="31"/>
        <v>0</v>
      </c>
      <c r="J53" s="70">
        <f t="shared" si="28"/>
        <v>0</v>
      </c>
      <c r="K53" s="71">
        <f t="shared" si="29"/>
        <v>0</v>
      </c>
      <c r="L53" s="70">
        <f>ROUND((G53+H53)*(1+RESUMO!$P$10),2)</f>
        <v>0</v>
      </c>
      <c r="M53" s="70">
        <f t="shared" si="30"/>
        <v>0</v>
      </c>
    </row>
    <row r="54" spans="1:13" s="23" customFormat="1" ht="19.5" customHeight="1" x14ac:dyDescent="0.25">
      <c r="A54" s="38">
        <v>3</v>
      </c>
      <c r="B54" s="125" t="s">
        <v>730</v>
      </c>
      <c r="C54" s="126"/>
      <c r="D54" s="25"/>
      <c r="E54" s="82"/>
      <c r="F54" s="27"/>
      <c r="G54" s="27"/>
      <c r="H54" s="27"/>
      <c r="I54" s="28">
        <f>SUM(I56:I67,I69:I74,I76:I80,I82:I92)</f>
        <v>0</v>
      </c>
      <c r="J54" s="28">
        <f>SUM(J56:J67,J69:J74,J76:J80,J82:J92)</f>
        <v>0</v>
      </c>
      <c r="K54" s="28">
        <f>SUM(K56:K67,K69:K74,K76:K80,K82:K92)</f>
        <v>0</v>
      </c>
      <c r="L54" s="28"/>
      <c r="M54" s="28"/>
    </row>
    <row r="55" spans="1:13" s="23" customFormat="1" ht="19.5" customHeight="1" x14ac:dyDescent="0.25">
      <c r="A55" s="29" t="s">
        <v>13</v>
      </c>
      <c r="B55" s="127" t="s">
        <v>731</v>
      </c>
      <c r="C55" s="128"/>
      <c r="D55" s="30"/>
      <c r="E55" s="31"/>
      <c r="F55" s="32"/>
      <c r="G55" s="32"/>
      <c r="H55" s="32"/>
      <c r="I55" s="66"/>
      <c r="J55" s="66"/>
      <c r="K55" s="66"/>
      <c r="L55" s="66"/>
      <c r="M55" s="66"/>
    </row>
    <row r="56" spans="1:13" s="23" customFormat="1" ht="19.5" customHeight="1" x14ac:dyDescent="0.25">
      <c r="A56" s="33" t="s">
        <v>40</v>
      </c>
      <c r="B56" s="122" t="s">
        <v>732</v>
      </c>
      <c r="C56" s="123"/>
      <c r="D56" s="34"/>
      <c r="E56" s="35" t="s">
        <v>94</v>
      </c>
      <c r="F56" s="36">
        <v>254.04275000000001</v>
      </c>
      <c r="G56" s="10"/>
      <c r="H56" s="10"/>
      <c r="I56" s="70">
        <f>ROUND(F56*G56,2)</f>
        <v>0</v>
      </c>
      <c r="J56" s="70">
        <f>ROUND(F56*H56,2)</f>
        <v>0</v>
      </c>
      <c r="K56" s="71">
        <f>I56+J56</f>
        <v>0</v>
      </c>
      <c r="L56" s="70">
        <f>ROUND((G56+H56)*(1+RESUMO!$P$10),2)</f>
        <v>0</v>
      </c>
      <c r="M56" s="70">
        <f>ROUND(F56*L56,2)</f>
        <v>0</v>
      </c>
    </row>
    <row r="57" spans="1:13" s="23" customFormat="1" ht="19.5" customHeight="1" x14ac:dyDescent="0.25">
      <c r="A57" s="33" t="s">
        <v>58</v>
      </c>
      <c r="B57" s="122" t="s">
        <v>222</v>
      </c>
      <c r="C57" s="123"/>
      <c r="D57" s="34"/>
      <c r="E57" s="35" t="s">
        <v>33</v>
      </c>
      <c r="F57" s="36">
        <v>781.67</v>
      </c>
      <c r="G57" s="10"/>
      <c r="H57" s="10"/>
      <c r="I57" s="70">
        <f t="shared" si="31"/>
        <v>0</v>
      </c>
      <c r="J57" s="70">
        <f t="shared" si="28"/>
        <v>0</v>
      </c>
      <c r="K57" s="71">
        <f t="shared" si="29"/>
        <v>0</v>
      </c>
      <c r="L57" s="70">
        <f>ROUND((G57+H57)*(1+RESUMO!$P$10),2)</f>
        <v>0</v>
      </c>
      <c r="M57" s="70">
        <f t="shared" si="30"/>
        <v>0</v>
      </c>
    </row>
    <row r="58" spans="1:13" s="23" customFormat="1" ht="19.5" customHeight="1" x14ac:dyDescent="0.25">
      <c r="A58" s="33" t="s">
        <v>59</v>
      </c>
      <c r="B58" s="122" t="s">
        <v>733</v>
      </c>
      <c r="C58" s="123"/>
      <c r="D58" s="34"/>
      <c r="E58" s="35" t="s">
        <v>33</v>
      </c>
      <c r="F58" s="36">
        <v>781.67</v>
      </c>
      <c r="G58" s="10"/>
      <c r="H58" s="10"/>
      <c r="I58" s="70">
        <f t="shared" ref="I58:I59" si="32">ROUND(F58*G58,2)</f>
        <v>0</v>
      </c>
      <c r="J58" s="70">
        <f t="shared" ref="J58:J59" si="33">ROUND(F58*H58,2)</f>
        <v>0</v>
      </c>
      <c r="K58" s="71">
        <f t="shared" ref="K58:K59" si="34">I58+J58</f>
        <v>0</v>
      </c>
      <c r="L58" s="70">
        <f>ROUND((G58+H58)*(1+RESUMO!$P$10),2)</f>
        <v>0</v>
      </c>
      <c r="M58" s="70">
        <f t="shared" ref="M58:M59" si="35">ROUND(F58*L58,2)</f>
        <v>0</v>
      </c>
    </row>
    <row r="59" spans="1:13" s="23" customFormat="1" ht="34.5" customHeight="1" x14ac:dyDescent="0.25">
      <c r="A59" s="33" t="s">
        <v>60</v>
      </c>
      <c r="B59" s="122" t="s">
        <v>734</v>
      </c>
      <c r="C59" s="123"/>
      <c r="D59" s="34"/>
      <c r="E59" s="35" t="s">
        <v>208</v>
      </c>
      <c r="F59" s="36">
        <v>5453.99</v>
      </c>
      <c r="G59" s="10"/>
      <c r="H59" s="10"/>
      <c r="I59" s="70">
        <f t="shared" si="32"/>
        <v>0</v>
      </c>
      <c r="J59" s="70">
        <f t="shared" si="33"/>
        <v>0</v>
      </c>
      <c r="K59" s="71">
        <f t="shared" si="34"/>
        <v>0</v>
      </c>
      <c r="L59" s="70">
        <f>ROUND((G59+H59)*(1+RESUMO!$P$10),2)</f>
        <v>0</v>
      </c>
      <c r="M59" s="70">
        <f t="shared" si="35"/>
        <v>0</v>
      </c>
    </row>
    <row r="60" spans="1:13" s="23" customFormat="1" ht="34.5" customHeight="1" x14ac:dyDescent="0.25">
      <c r="A60" s="33" t="s">
        <v>141</v>
      </c>
      <c r="B60" s="122" t="s">
        <v>735</v>
      </c>
      <c r="C60" s="123"/>
      <c r="D60" s="34"/>
      <c r="E60" s="35" t="s">
        <v>208</v>
      </c>
      <c r="F60" s="36">
        <v>986.4</v>
      </c>
      <c r="G60" s="10"/>
      <c r="H60" s="10"/>
      <c r="I60" s="70">
        <f t="shared" ref="I60" si="36">ROUND(F60*G60,2)</f>
        <v>0</v>
      </c>
      <c r="J60" s="70">
        <f t="shared" ref="J60" si="37">ROUND(F60*H60,2)</f>
        <v>0</v>
      </c>
      <c r="K60" s="71">
        <f t="shared" ref="K60" si="38">I60+J60</f>
        <v>0</v>
      </c>
      <c r="L60" s="70">
        <f>ROUND((G60+H60)*(1+RESUMO!$P$10),2)</f>
        <v>0</v>
      </c>
      <c r="M60" s="70">
        <f t="shared" ref="M60" si="39">ROUND(F60*L60,2)</f>
        <v>0</v>
      </c>
    </row>
    <row r="61" spans="1:13" s="23" customFormat="1" ht="19.5" customHeight="1" x14ac:dyDescent="0.25">
      <c r="A61" s="33" t="s">
        <v>238</v>
      </c>
      <c r="B61" s="122" t="s">
        <v>221</v>
      </c>
      <c r="C61" s="123"/>
      <c r="D61" s="34"/>
      <c r="E61" s="35" t="s">
        <v>33</v>
      </c>
      <c r="F61" s="36">
        <v>781.67</v>
      </c>
      <c r="G61" s="10"/>
      <c r="H61" s="10"/>
      <c r="I61" s="70">
        <f t="shared" ref="I61:I66" si="40">ROUND(F61*G61,2)</f>
        <v>0</v>
      </c>
      <c r="J61" s="70">
        <f t="shared" ref="J61:J66" si="41">ROUND(F61*H61,2)</f>
        <v>0</v>
      </c>
      <c r="K61" s="71">
        <f t="shared" ref="K61:K66" si="42">I61+J61</f>
        <v>0</v>
      </c>
      <c r="L61" s="70">
        <f>ROUND((G61+H61)*(1+RESUMO!$P$10),2)</f>
        <v>0</v>
      </c>
      <c r="M61" s="70">
        <f t="shared" ref="M61:M66" si="43">ROUND(F61*L61,2)</f>
        <v>0</v>
      </c>
    </row>
    <row r="62" spans="1:13" s="23" customFormat="1" ht="19.5" customHeight="1" x14ac:dyDescent="0.25">
      <c r="A62" s="33" t="s">
        <v>237</v>
      </c>
      <c r="B62" s="122" t="s">
        <v>230</v>
      </c>
      <c r="C62" s="123"/>
      <c r="D62" s="34"/>
      <c r="E62" s="35" t="s">
        <v>15</v>
      </c>
      <c r="F62" s="36">
        <v>191</v>
      </c>
      <c r="G62" s="10"/>
      <c r="H62" s="10"/>
      <c r="I62" s="70">
        <f t="shared" si="40"/>
        <v>0</v>
      </c>
      <c r="J62" s="70">
        <f t="shared" si="41"/>
        <v>0</v>
      </c>
      <c r="K62" s="71">
        <f t="shared" si="42"/>
        <v>0</v>
      </c>
      <c r="L62" s="70">
        <f>ROUND((G62+H62)*(1+RESUMO!$P$10),2)</f>
        <v>0</v>
      </c>
      <c r="M62" s="70">
        <f t="shared" si="43"/>
        <v>0</v>
      </c>
    </row>
    <row r="63" spans="1:13" s="23" customFormat="1" ht="34.5" customHeight="1" x14ac:dyDescent="0.25">
      <c r="A63" s="33" t="s">
        <v>236</v>
      </c>
      <c r="B63" s="122" t="s">
        <v>228</v>
      </c>
      <c r="C63" s="123"/>
      <c r="D63" s="34"/>
      <c r="E63" s="35" t="s">
        <v>227</v>
      </c>
      <c r="F63" s="36">
        <v>4</v>
      </c>
      <c r="G63" s="10"/>
      <c r="H63" s="10"/>
      <c r="I63" s="70">
        <f t="shared" si="40"/>
        <v>0</v>
      </c>
      <c r="J63" s="70">
        <f t="shared" si="41"/>
        <v>0</v>
      </c>
      <c r="K63" s="71">
        <f t="shared" si="42"/>
        <v>0</v>
      </c>
      <c r="L63" s="70">
        <f>ROUND((G63+H63)*(1+RESUMO!$P$10),2)</f>
        <v>0</v>
      </c>
      <c r="M63" s="70">
        <f t="shared" si="43"/>
        <v>0</v>
      </c>
    </row>
    <row r="64" spans="1:13" s="23" customFormat="1" ht="19.5" customHeight="1" x14ac:dyDescent="0.25">
      <c r="A64" s="33" t="s">
        <v>235</v>
      </c>
      <c r="B64" s="122" t="s">
        <v>225</v>
      </c>
      <c r="C64" s="123"/>
      <c r="D64" s="34"/>
      <c r="E64" s="35" t="s">
        <v>224</v>
      </c>
      <c r="F64" s="36">
        <v>8</v>
      </c>
      <c r="G64" s="10"/>
      <c r="H64" s="10"/>
      <c r="I64" s="70">
        <f t="shared" si="40"/>
        <v>0</v>
      </c>
      <c r="J64" s="70">
        <f t="shared" si="41"/>
        <v>0</v>
      </c>
      <c r="K64" s="71">
        <f t="shared" si="42"/>
        <v>0</v>
      </c>
      <c r="L64" s="70">
        <f>ROUND((G64+H64)*(1+RESUMO!$P$10),2)</f>
        <v>0</v>
      </c>
      <c r="M64" s="70">
        <f t="shared" si="43"/>
        <v>0</v>
      </c>
    </row>
    <row r="65" spans="1:13" s="23" customFormat="1" ht="34.5" customHeight="1" x14ac:dyDescent="0.25">
      <c r="A65" s="33" t="s">
        <v>322</v>
      </c>
      <c r="B65" s="122" t="s">
        <v>736</v>
      </c>
      <c r="C65" s="123"/>
      <c r="D65" s="34"/>
      <c r="E65" s="35" t="s">
        <v>14</v>
      </c>
      <c r="F65" s="36">
        <v>475</v>
      </c>
      <c r="G65" s="10"/>
      <c r="H65" s="10"/>
      <c r="I65" s="70">
        <f t="shared" si="40"/>
        <v>0</v>
      </c>
      <c r="J65" s="70">
        <f t="shared" si="41"/>
        <v>0</v>
      </c>
      <c r="K65" s="71">
        <f t="shared" si="42"/>
        <v>0</v>
      </c>
      <c r="L65" s="70">
        <f>ROUND((G65+H65)*(1+RESUMO!$P$10),2)</f>
        <v>0</v>
      </c>
      <c r="M65" s="70">
        <f t="shared" si="43"/>
        <v>0</v>
      </c>
    </row>
    <row r="66" spans="1:13" s="23" customFormat="1" ht="19.5" customHeight="1" x14ac:dyDescent="0.25">
      <c r="A66" s="33" t="s">
        <v>323</v>
      </c>
      <c r="B66" s="122" t="s">
        <v>737</v>
      </c>
      <c r="C66" s="123"/>
      <c r="D66" s="34"/>
      <c r="E66" s="35" t="s">
        <v>14</v>
      </c>
      <c r="F66" s="36">
        <v>240</v>
      </c>
      <c r="G66" s="10"/>
      <c r="H66" s="10"/>
      <c r="I66" s="70">
        <f t="shared" si="40"/>
        <v>0</v>
      </c>
      <c r="J66" s="70">
        <f t="shared" si="41"/>
        <v>0</v>
      </c>
      <c r="K66" s="71">
        <f t="shared" si="42"/>
        <v>0</v>
      </c>
      <c r="L66" s="70">
        <f>ROUND((G66+H66)*(1+RESUMO!$P$10),2)</f>
        <v>0</v>
      </c>
      <c r="M66" s="70">
        <f t="shared" si="43"/>
        <v>0</v>
      </c>
    </row>
    <row r="67" spans="1:13" s="23" customFormat="1" ht="19.5" customHeight="1" x14ac:dyDescent="0.25">
      <c r="A67" s="33" t="s">
        <v>324</v>
      </c>
      <c r="B67" s="122" t="s">
        <v>738</v>
      </c>
      <c r="C67" s="123"/>
      <c r="D67" s="34"/>
      <c r="E67" s="35" t="s">
        <v>33</v>
      </c>
      <c r="F67" s="36">
        <v>781.67</v>
      </c>
      <c r="G67" s="10"/>
      <c r="H67" s="10"/>
      <c r="I67" s="70">
        <f>ROUND(F67*G67,2)</f>
        <v>0</v>
      </c>
      <c r="J67" s="70">
        <f>ROUND(F67*H67,2)</f>
        <v>0</v>
      </c>
      <c r="K67" s="71">
        <f>I67+J67</f>
        <v>0</v>
      </c>
      <c r="L67" s="70">
        <f>ROUND((G67+H67)*(1+RESUMO!$P$10),2)</f>
        <v>0</v>
      </c>
      <c r="M67" s="70">
        <f>ROUND(F67*L67,2)</f>
        <v>0</v>
      </c>
    </row>
    <row r="68" spans="1:13" s="23" customFormat="1" ht="19.5" customHeight="1" x14ac:dyDescent="0.25">
      <c r="A68" s="29" t="s">
        <v>18</v>
      </c>
      <c r="B68" s="127" t="s">
        <v>739</v>
      </c>
      <c r="C68" s="128"/>
      <c r="D68" s="30"/>
      <c r="E68" s="31"/>
      <c r="F68" s="32"/>
      <c r="G68" s="32"/>
      <c r="H68" s="32"/>
      <c r="I68" s="66"/>
      <c r="J68" s="66"/>
      <c r="K68" s="66"/>
      <c r="L68" s="66"/>
      <c r="M68" s="66"/>
    </row>
    <row r="69" spans="1:13" s="23" customFormat="1" ht="34.5" customHeight="1" x14ac:dyDescent="0.25">
      <c r="A69" s="33" t="s">
        <v>41</v>
      </c>
      <c r="B69" s="122" t="s">
        <v>740</v>
      </c>
      <c r="C69" s="123"/>
      <c r="D69" s="34"/>
      <c r="E69" s="35" t="s">
        <v>94</v>
      </c>
      <c r="F69" s="36">
        <v>21.888000000000002</v>
      </c>
      <c r="G69" s="10"/>
      <c r="H69" s="10"/>
      <c r="I69" s="70">
        <f>ROUND(F69*G69,2)</f>
        <v>0</v>
      </c>
      <c r="J69" s="70">
        <f>ROUND(F69*H69,2)</f>
        <v>0</v>
      </c>
      <c r="K69" s="71">
        <f>I69+J69</f>
        <v>0</v>
      </c>
      <c r="L69" s="70">
        <f>ROUND((G69+H69)*(1+RESUMO!$P$10),2)</f>
        <v>0</v>
      </c>
      <c r="M69" s="70">
        <f>ROUND(F69*L69,2)</f>
        <v>0</v>
      </c>
    </row>
    <row r="70" spans="1:13" s="23" customFormat="1" ht="19.5" customHeight="1" x14ac:dyDescent="0.25">
      <c r="A70" s="33" t="s">
        <v>142</v>
      </c>
      <c r="B70" s="122" t="s">
        <v>741</v>
      </c>
      <c r="C70" s="123"/>
      <c r="D70" s="34"/>
      <c r="E70" s="35" t="s">
        <v>94</v>
      </c>
      <c r="F70" s="36">
        <v>32.832000000000001</v>
      </c>
      <c r="G70" s="10"/>
      <c r="H70" s="10"/>
      <c r="I70" s="70">
        <f t="shared" ref="I70" si="44">ROUND(F70*G70,2)</f>
        <v>0</v>
      </c>
      <c r="J70" s="70">
        <f t="shared" ref="J70" si="45">ROUND(F70*H70,2)</f>
        <v>0</v>
      </c>
      <c r="K70" s="71">
        <f t="shared" ref="K70" si="46">I70+J70</f>
        <v>0</v>
      </c>
      <c r="L70" s="70">
        <f>ROUND((G70+H70)*(1+RESUMO!$P$10),2)</f>
        <v>0</v>
      </c>
      <c r="M70" s="70">
        <f t="shared" ref="M70" si="47">ROUND(F70*L70,2)</f>
        <v>0</v>
      </c>
    </row>
    <row r="71" spans="1:13" s="23" customFormat="1" ht="19.5" customHeight="1" x14ac:dyDescent="0.25">
      <c r="A71" s="33" t="s">
        <v>143</v>
      </c>
      <c r="B71" s="122" t="s">
        <v>742</v>
      </c>
      <c r="C71" s="123"/>
      <c r="D71" s="34"/>
      <c r="E71" s="35" t="s">
        <v>94</v>
      </c>
      <c r="F71" s="36">
        <v>103.96800000000002</v>
      </c>
      <c r="G71" s="10"/>
      <c r="H71" s="10"/>
      <c r="I71" s="70">
        <f t="shared" ref="I71:I78" si="48">ROUND(F71*G71,2)</f>
        <v>0</v>
      </c>
      <c r="J71" s="70">
        <f t="shared" ref="J71:J78" si="49">ROUND(F71*H71,2)</f>
        <v>0</v>
      </c>
      <c r="K71" s="71">
        <f t="shared" ref="K71:K78" si="50">I71+J71</f>
        <v>0</v>
      </c>
      <c r="L71" s="70">
        <f>ROUND((G71+H71)*(1+RESUMO!$P$10),2)</f>
        <v>0</v>
      </c>
      <c r="M71" s="70">
        <f t="shared" ref="M71:M78" si="51">ROUND(F71*L71,2)</f>
        <v>0</v>
      </c>
    </row>
    <row r="72" spans="1:13" s="23" customFormat="1" ht="19.5" customHeight="1" x14ac:dyDescent="0.25">
      <c r="A72" s="33" t="s">
        <v>144</v>
      </c>
      <c r="B72" s="122" t="s">
        <v>743</v>
      </c>
      <c r="C72" s="123"/>
      <c r="D72" s="34"/>
      <c r="E72" s="35" t="s">
        <v>33</v>
      </c>
      <c r="F72" s="36">
        <v>547.20000000000005</v>
      </c>
      <c r="G72" s="10"/>
      <c r="H72" s="10"/>
      <c r="I72" s="70">
        <f t="shared" si="48"/>
        <v>0</v>
      </c>
      <c r="J72" s="70">
        <f t="shared" si="49"/>
        <v>0</v>
      </c>
      <c r="K72" s="71">
        <f t="shared" si="50"/>
        <v>0</v>
      </c>
      <c r="L72" s="70">
        <f>ROUND((G72+H72)*(1+RESUMO!$P$10),2)</f>
        <v>0</v>
      </c>
      <c r="M72" s="70">
        <f t="shared" si="51"/>
        <v>0</v>
      </c>
    </row>
    <row r="73" spans="1:13" s="23" customFormat="1" ht="19.5" customHeight="1" x14ac:dyDescent="0.25">
      <c r="A73" s="33" t="s">
        <v>233</v>
      </c>
      <c r="B73" s="122" t="s">
        <v>744</v>
      </c>
      <c r="C73" s="123"/>
      <c r="D73" s="34"/>
      <c r="E73" s="35" t="s">
        <v>33</v>
      </c>
      <c r="F73" s="36">
        <v>547.20000000000005</v>
      </c>
      <c r="G73" s="10"/>
      <c r="H73" s="10"/>
      <c r="I73" s="70">
        <f t="shared" si="48"/>
        <v>0</v>
      </c>
      <c r="J73" s="70">
        <f t="shared" si="49"/>
        <v>0</v>
      </c>
      <c r="K73" s="71">
        <f t="shared" si="50"/>
        <v>0</v>
      </c>
      <c r="L73" s="70">
        <f>ROUND((G73+H73)*(1+RESUMO!$P$10),2)</f>
        <v>0</v>
      </c>
      <c r="M73" s="70">
        <f t="shared" si="51"/>
        <v>0</v>
      </c>
    </row>
    <row r="74" spans="1:13" s="23" customFormat="1" ht="19.5" customHeight="1" x14ac:dyDescent="0.25">
      <c r="A74" s="33" t="s">
        <v>231</v>
      </c>
      <c r="B74" s="122" t="s">
        <v>745</v>
      </c>
      <c r="C74" s="123"/>
      <c r="D74" s="34"/>
      <c r="E74" s="35" t="s">
        <v>94</v>
      </c>
      <c r="F74" s="36">
        <v>450</v>
      </c>
      <c r="G74" s="10"/>
      <c r="H74" s="10"/>
      <c r="I74" s="70">
        <f>ROUND(F74*G74,2)</f>
        <v>0</v>
      </c>
      <c r="J74" s="70">
        <f>ROUND(F74*H74,2)</f>
        <v>0</v>
      </c>
      <c r="K74" s="71">
        <f>I74+J74</f>
        <v>0</v>
      </c>
      <c r="L74" s="70">
        <f>ROUND((G74+H74)*(1+RESUMO!$P$10),2)</f>
        <v>0</v>
      </c>
      <c r="M74" s="70">
        <f>ROUND(F74*L74,2)</f>
        <v>0</v>
      </c>
    </row>
    <row r="75" spans="1:13" s="23" customFormat="1" ht="19.5" customHeight="1" x14ac:dyDescent="0.25">
      <c r="A75" s="29" t="s">
        <v>145</v>
      </c>
      <c r="B75" s="127" t="s">
        <v>746</v>
      </c>
      <c r="C75" s="128"/>
      <c r="D75" s="30"/>
      <c r="E75" s="31"/>
      <c r="F75" s="32"/>
      <c r="G75" s="32"/>
      <c r="H75" s="32"/>
      <c r="I75" s="66"/>
      <c r="J75" s="66"/>
      <c r="K75" s="66"/>
      <c r="L75" s="66"/>
      <c r="M75" s="66"/>
    </row>
    <row r="76" spans="1:13" s="23" customFormat="1" ht="19.5" customHeight="1" x14ac:dyDescent="0.25">
      <c r="A76" s="33" t="s">
        <v>146</v>
      </c>
      <c r="B76" s="122" t="s">
        <v>747</v>
      </c>
      <c r="C76" s="123"/>
      <c r="D76" s="34"/>
      <c r="E76" s="35" t="s">
        <v>748</v>
      </c>
      <c r="F76" s="36">
        <v>1</v>
      </c>
      <c r="G76" s="10"/>
      <c r="H76" s="10"/>
      <c r="I76" s="70">
        <f>ROUND(F76*G76,2)</f>
        <v>0</v>
      </c>
      <c r="J76" s="70">
        <f>ROUND(F76*H76,2)</f>
        <v>0</v>
      </c>
      <c r="K76" s="71">
        <f>I76+J76</f>
        <v>0</v>
      </c>
      <c r="L76" s="70">
        <f>ROUND((G76+H76)*(1+RESUMO!$P$10),2)</f>
        <v>0</v>
      </c>
      <c r="M76" s="70">
        <f>ROUND(F76*L76,2)</f>
        <v>0</v>
      </c>
    </row>
    <row r="77" spans="1:13" s="23" customFormat="1" ht="19.5" customHeight="1" x14ac:dyDescent="0.25">
      <c r="A77" s="33" t="s">
        <v>147</v>
      </c>
      <c r="B77" s="122" t="s">
        <v>749</v>
      </c>
      <c r="C77" s="123"/>
      <c r="D77" s="34"/>
      <c r="E77" s="35" t="s">
        <v>748</v>
      </c>
      <c r="F77" s="36">
        <v>1</v>
      </c>
      <c r="G77" s="10"/>
      <c r="H77" s="10"/>
      <c r="I77" s="70">
        <f t="shared" si="48"/>
        <v>0</v>
      </c>
      <c r="J77" s="70">
        <f t="shared" si="49"/>
        <v>0</v>
      </c>
      <c r="K77" s="71">
        <f t="shared" si="50"/>
        <v>0</v>
      </c>
      <c r="L77" s="70">
        <f>ROUND((G77+H77)*(1+RESUMO!$P$10),2)</f>
        <v>0</v>
      </c>
      <c r="M77" s="70">
        <f t="shared" si="51"/>
        <v>0</v>
      </c>
    </row>
    <row r="78" spans="1:13" s="23" customFormat="1" ht="19.5" customHeight="1" x14ac:dyDescent="0.25">
      <c r="A78" s="33" t="s">
        <v>148</v>
      </c>
      <c r="B78" s="122" t="s">
        <v>750</v>
      </c>
      <c r="C78" s="123"/>
      <c r="D78" s="34"/>
      <c r="E78" s="35" t="s">
        <v>748</v>
      </c>
      <c r="F78" s="36">
        <v>1</v>
      </c>
      <c r="G78" s="10"/>
      <c r="H78" s="10"/>
      <c r="I78" s="70">
        <f t="shared" si="48"/>
        <v>0</v>
      </c>
      <c r="J78" s="70">
        <f t="shared" si="49"/>
        <v>0</v>
      </c>
      <c r="K78" s="71">
        <f t="shared" si="50"/>
        <v>0</v>
      </c>
      <c r="L78" s="70">
        <f>ROUND((G78+H78)*(1+RESUMO!$P$10),2)</f>
        <v>0</v>
      </c>
      <c r="M78" s="70">
        <f t="shared" si="51"/>
        <v>0</v>
      </c>
    </row>
    <row r="79" spans="1:13" s="23" customFormat="1" ht="19.5" customHeight="1" x14ac:dyDescent="0.25">
      <c r="A79" s="33" t="s">
        <v>149</v>
      </c>
      <c r="B79" s="122" t="s">
        <v>751</v>
      </c>
      <c r="C79" s="123"/>
      <c r="D79" s="34"/>
      <c r="E79" s="35" t="s">
        <v>748</v>
      </c>
      <c r="F79" s="36">
        <v>1</v>
      </c>
      <c r="G79" s="10"/>
      <c r="H79" s="10"/>
      <c r="I79" s="70">
        <f t="shared" ref="I79" si="52">ROUND(F79*G79,2)</f>
        <v>0</v>
      </c>
      <c r="J79" s="70">
        <f t="shared" ref="J79" si="53">ROUND(F79*H79,2)</f>
        <v>0</v>
      </c>
      <c r="K79" s="71">
        <f t="shared" ref="K79" si="54">I79+J79</f>
        <v>0</v>
      </c>
      <c r="L79" s="70">
        <f>ROUND((G79+H79)*(1+RESUMO!$P$10),2)</f>
        <v>0</v>
      </c>
      <c r="M79" s="70">
        <f t="shared" ref="M79" si="55">ROUND(F79*L79,2)</f>
        <v>0</v>
      </c>
    </row>
    <row r="80" spans="1:13" s="23" customFormat="1" ht="34.5" customHeight="1" x14ac:dyDescent="0.25">
      <c r="A80" s="33" t="s">
        <v>150</v>
      </c>
      <c r="B80" s="122" t="s">
        <v>752</v>
      </c>
      <c r="C80" s="123"/>
      <c r="D80" s="34"/>
      <c r="E80" s="35" t="s">
        <v>748</v>
      </c>
      <c r="F80" s="36">
        <v>1</v>
      </c>
      <c r="G80" s="10"/>
      <c r="H80" s="10"/>
      <c r="I80" s="70">
        <f>ROUND(F80*G80,2)</f>
        <v>0</v>
      </c>
      <c r="J80" s="70">
        <f t="shared" ref="J80" si="56">ROUND(F80*H80,2)</f>
        <v>0</v>
      </c>
      <c r="K80" s="71">
        <f t="shared" ref="K80" si="57">I80+J80</f>
        <v>0</v>
      </c>
      <c r="L80" s="70">
        <f>ROUND((G80+H80)*(1+RESUMO!$P$10),2)</f>
        <v>0</v>
      </c>
      <c r="M80" s="70">
        <f>ROUND(F80*L80,2)</f>
        <v>0</v>
      </c>
    </row>
    <row r="81" spans="1:13" s="23" customFormat="1" ht="19.5" customHeight="1" x14ac:dyDescent="0.25">
      <c r="A81" s="29" t="s">
        <v>151</v>
      </c>
      <c r="B81" s="127" t="s">
        <v>753</v>
      </c>
      <c r="C81" s="128"/>
      <c r="D81" s="30"/>
      <c r="E81" s="31"/>
      <c r="F81" s="32"/>
      <c r="G81" s="32"/>
      <c r="H81" s="32"/>
      <c r="I81" s="66"/>
      <c r="J81" s="66"/>
      <c r="K81" s="66"/>
      <c r="L81" s="66"/>
      <c r="M81" s="66"/>
    </row>
    <row r="82" spans="1:13" s="23" customFormat="1" ht="19.5" customHeight="1" x14ac:dyDescent="0.25">
      <c r="A82" s="33" t="s">
        <v>152</v>
      </c>
      <c r="B82" s="122" t="s">
        <v>732</v>
      </c>
      <c r="C82" s="123"/>
      <c r="D82" s="34"/>
      <c r="E82" s="35" t="s">
        <v>94</v>
      </c>
      <c r="F82" s="36">
        <v>85.76100000000001</v>
      </c>
      <c r="G82" s="10"/>
      <c r="H82" s="10"/>
      <c r="I82" s="70">
        <f>ROUND(F82*G82,2)</f>
        <v>0</v>
      </c>
      <c r="J82" s="70">
        <f>ROUND(F82*H82,2)</f>
        <v>0</v>
      </c>
      <c r="K82" s="71">
        <f>I82+J82</f>
        <v>0</v>
      </c>
      <c r="L82" s="70">
        <f>ROUND((G82+H82)*(1+RESUMO!$P$10),2)</f>
        <v>0</v>
      </c>
      <c r="M82" s="70">
        <f>ROUND(F82*L82,2)</f>
        <v>0</v>
      </c>
    </row>
    <row r="83" spans="1:13" s="23" customFormat="1" ht="19.5" customHeight="1" x14ac:dyDescent="0.25">
      <c r="A83" s="33" t="s">
        <v>153</v>
      </c>
      <c r="B83" s="122" t="s">
        <v>222</v>
      </c>
      <c r="C83" s="123"/>
      <c r="D83" s="34"/>
      <c r="E83" s="35" t="s">
        <v>33</v>
      </c>
      <c r="F83" s="36">
        <v>219.9</v>
      </c>
      <c r="G83" s="10"/>
      <c r="H83" s="10"/>
      <c r="I83" s="70">
        <f t="shared" ref="I83:I84" si="58">ROUND(F83*G83,2)</f>
        <v>0</v>
      </c>
      <c r="J83" s="70">
        <f t="shared" ref="J83:J84" si="59">ROUND(F83*H83,2)</f>
        <v>0</v>
      </c>
      <c r="K83" s="71">
        <f t="shared" ref="K83:K84" si="60">I83+J83</f>
        <v>0</v>
      </c>
      <c r="L83" s="70">
        <f>ROUND((G83+H83)*(1+RESUMO!$P$10),2)</f>
        <v>0</v>
      </c>
      <c r="M83" s="70">
        <f t="shared" ref="M83:M84" si="61">ROUND(F83*L83,2)</f>
        <v>0</v>
      </c>
    </row>
    <row r="84" spans="1:13" s="23" customFormat="1" ht="19.5" customHeight="1" x14ac:dyDescent="0.25">
      <c r="A84" s="33" t="s">
        <v>154</v>
      </c>
      <c r="B84" s="122" t="s">
        <v>733</v>
      </c>
      <c r="C84" s="123"/>
      <c r="D84" s="34"/>
      <c r="E84" s="35" t="s">
        <v>33</v>
      </c>
      <c r="F84" s="36">
        <v>219.9</v>
      </c>
      <c r="G84" s="10"/>
      <c r="H84" s="10"/>
      <c r="I84" s="70">
        <f t="shared" si="58"/>
        <v>0</v>
      </c>
      <c r="J84" s="70">
        <f t="shared" si="59"/>
        <v>0</v>
      </c>
      <c r="K84" s="71">
        <f t="shared" si="60"/>
        <v>0</v>
      </c>
      <c r="L84" s="70">
        <f>ROUND((G84+H84)*(1+RESUMO!$P$10),2)</f>
        <v>0</v>
      </c>
      <c r="M84" s="70">
        <f t="shared" si="61"/>
        <v>0</v>
      </c>
    </row>
    <row r="85" spans="1:13" s="23" customFormat="1" ht="34.5" customHeight="1" x14ac:dyDescent="0.25">
      <c r="A85" s="33" t="s">
        <v>155</v>
      </c>
      <c r="B85" s="122" t="s">
        <v>754</v>
      </c>
      <c r="C85" s="123"/>
      <c r="D85" s="34"/>
      <c r="E85" s="35" t="s">
        <v>208</v>
      </c>
      <c r="F85" s="36">
        <v>483.78000000000003</v>
      </c>
      <c r="G85" s="10"/>
      <c r="H85" s="10"/>
      <c r="I85" s="70">
        <f t="shared" ref="I85" si="62">ROUND(F85*G85,2)</f>
        <v>0</v>
      </c>
      <c r="J85" s="70">
        <f t="shared" ref="J85" si="63">ROUND(F85*H85,2)</f>
        <v>0</v>
      </c>
      <c r="K85" s="71">
        <f t="shared" ref="K85" si="64">I85+J85</f>
        <v>0</v>
      </c>
      <c r="L85" s="70">
        <f>ROUND((G85+H85)*(1+RESUMO!$P$10),2)</f>
        <v>0</v>
      </c>
      <c r="M85" s="70">
        <f t="shared" ref="M85" si="65">ROUND(F85*L85,2)</f>
        <v>0</v>
      </c>
    </row>
    <row r="86" spans="1:13" s="23" customFormat="1" ht="19.5" customHeight="1" x14ac:dyDescent="0.25">
      <c r="A86" s="33" t="s">
        <v>156</v>
      </c>
      <c r="B86" s="122" t="s">
        <v>221</v>
      </c>
      <c r="C86" s="123"/>
      <c r="D86" s="34"/>
      <c r="E86" s="35" t="s">
        <v>33</v>
      </c>
      <c r="F86" s="36">
        <v>219.9</v>
      </c>
      <c r="G86" s="10"/>
      <c r="H86" s="10"/>
      <c r="I86" s="70">
        <f t="shared" ref="I86:I87" si="66">ROUND(F86*G86,2)</f>
        <v>0</v>
      </c>
      <c r="J86" s="70">
        <f t="shared" ref="J86:J87" si="67">ROUND(F86*H86,2)</f>
        <v>0</v>
      </c>
      <c r="K86" s="71">
        <f t="shared" ref="K86:K87" si="68">I86+J86</f>
        <v>0</v>
      </c>
      <c r="L86" s="70">
        <f>ROUND((G86+H86)*(1+RESUMO!$P$10),2)</f>
        <v>0</v>
      </c>
      <c r="M86" s="70">
        <f t="shared" ref="M86:M87" si="69">ROUND(F86*L86,2)</f>
        <v>0</v>
      </c>
    </row>
    <row r="87" spans="1:13" s="23" customFormat="1" ht="19.5" customHeight="1" x14ac:dyDescent="0.25">
      <c r="A87" s="33" t="s">
        <v>157</v>
      </c>
      <c r="B87" s="122" t="s">
        <v>230</v>
      </c>
      <c r="C87" s="123"/>
      <c r="D87" s="34"/>
      <c r="E87" s="35" t="s">
        <v>15</v>
      </c>
      <c r="F87" s="36">
        <v>65</v>
      </c>
      <c r="G87" s="10"/>
      <c r="H87" s="10"/>
      <c r="I87" s="70">
        <f t="shared" si="66"/>
        <v>0</v>
      </c>
      <c r="J87" s="70">
        <f t="shared" si="67"/>
        <v>0</v>
      </c>
      <c r="K87" s="71">
        <f t="shared" si="68"/>
        <v>0</v>
      </c>
      <c r="L87" s="70">
        <f>ROUND((G87+H87)*(1+RESUMO!$P$10),2)</f>
        <v>0</v>
      </c>
      <c r="M87" s="70">
        <f t="shared" si="69"/>
        <v>0</v>
      </c>
    </row>
    <row r="88" spans="1:13" s="23" customFormat="1" ht="34.5" customHeight="1" x14ac:dyDescent="0.25">
      <c r="A88" s="33" t="s">
        <v>294</v>
      </c>
      <c r="B88" s="122" t="s">
        <v>228</v>
      </c>
      <c r="C88" s="123"/>
      <c r="D88" s="34"/>
      <c r="E88" s="35" t="s">
        <v>227</v>
      </c>
      <c r="F88" s="36">
        <v>2</v>
      </c>
      <c r="G88" s="10"/>
      <c r="H88" s="10"/>
      <c r="I88" s="70">
        <f t="shared" ref="I88" si="70">ROUND(F88*G88,2)</f>
        <v>0</v>
      </c>
      <c r="J88" s="70">
        <f t="shared" ref="J88" si="71">ROUND(F88*H88,2)</f>
        <v>0</v>
      </c>
      <c r="K88" s="71">
        <f t="shared" ref="K88" si="72">I88+J88</f>
        <v>0</v>
      </c>
      <c r="L88" s="70">
        <f>ROUND((G88+H88)*(1+RESUMO!$P$10),2)</f>
        <v>0</v>
      </c>
      <c r="M88" s="70">
        <f t="shared" ref="M88" si="73">ROUND(F88*L88,2)</f>
        <v>0</v>
      </c>
    </row>
    <row r="89" spans="1:13" s="23" customFormat="1" ht="19.5" customHeight="1" x14ac:dyDescent="0.25">
      <c r="A89" s="33" t="s">
        <v>293</v>
      </c>
      <c r="B89" s="122" t="s">
        <v>225</v>
      </c>
      <c r="C89" s="123"/>
      <c r="D89" s="34"/>
      <c r="E89" s="35" t="s">
        <v>224</v>
      </c>
      <c r="F89" s="36">
        <v>3</v>
      </c>
      <c r="G89" s="10"/>
      <c r="H89" s="10"/>
      <c r="I89" s="70">
        <f t="shared" ref="I89" si="74">ROUND(F89*G89,2)</f>
        <v>0</v>
      </c>
      <c r="J89" s="70">
        <f t="shared" ref="J89" si="75">ROUND(F89*H89,2)</f>
        <v>0</v>
      </c>
      <c r="K89" s="71">
        <f t="shared" ref="K89" si="76">I89+J89</f>
        <v>0</v>
      </c>
      <c r="L89" s="70">
        <f>ROUND((G89+H89)*(1+RESUMO!$P$10),2)</f>
        <v>0</v>
      </c>
      <c r="M89" s="70">
        <f t="shared" ref="M89" si="77">ROUND(F89*L89,2)</f>
        <v>0</v>
      </c>
    </row>
    <row r="90" spans="1:13" s="23" customFormat="1" ht="19.5" customHeight="1" x14ac:dyDescent="0.25">
      <c r="A90" s="33" t="s">
        <v>292</v>
      </c>
      <c r="B90" s="122" t="s">
        <v>738</v>
      </c>
      <c r="C90" s="123"/>
      <c r="D90" s="34"/>
      <c r="E90" s="35" t="s">
        <v>33</v>
      </c>
      <c r="F90" s="36">
        <v>219.9</v>
      </c>
      <c r="G90" s="10"/>
      <c r="H90" s="10"/>
      <c r="I90" s="70">
        <f t="shared" ref="I90:I91" si="78">ROUND(F90*G90,2)</f>
        <v>0</v>
      </c>
      <c r="J90" s="70">
        <f t="shared" ref="J90:J92" si="79">ROUND(F90*H90,2)</f>
        <v>0</v>
      </c>
      <c r="K90" s="71">
        <f t="shared" ref="K90:K92" si="80">I90+J90</f>
        <v>0</v>
      </c>
      <c r="L90" s="70">
        <f>ROUND((G90+H90)*(1+RESUMO!$P$10),2)</f>
        <v>0</v>
      </c>
      <c r="M90" s="70">
        <f t="shared" ref="M90:M91" si="81">ROUND(F90*L90,2)</f>
        <v>0</v>
      </c>
    </row>
    <row r="91" spans="1:13" s="23" customFormat="1" ht="34.5" customHeight="1" x14ac:dyDescent="0.25">
      <c r="A91" s="33" t="s">
        <v>291</v>
      </c>
      <c r="B91" s="122" t="s">
        <v>755</v>
      </c>
      <c r="C91" s="123"/>
      <c r="D91" s="34"/>
      <c r="E91" s="35" t="s">
        <v>14</v>
      </c>
      <c r="F91" s="36">
        <v>100</v>
      </c>
      <c r="G91" s="10"/>
      <c r="H91" s="10"/>
      <c r="I91" s="70">
        <f t="shared" si="78"/>
        <v>0</v>
      </c>
      <c r="J91" s="70">
        <f t="shared" si="79"/>
        <v>0</v>
      </c>
      <c r="K91" s="71">
        <f t="shared" si="80"/>
        <v>0</v>
      </c>
      <c r="L91" s="70">
        <f>ROUND((G91+H91)*(1+RESUMO!$P$10),2)</f>
        <v>0</v>
      </c>
      <c r="M91" s="70">
        <f t="shared" si="81"/>
        <v>0</v>
      </c>
    </row>
    <row r="92" spans="1:13" s="23" customFormat="1" ht="19.5" customHeight="1" x14ac:dyDescent="0.25">
      <c r="A92" s="33" t="s">
        <v>290</v>
      </c>
      <c r="B92" s="122" t="s">
        <v>756</v>
      </c>
      <c r="C92" s="123"/>
      <c r="D92" s="34"/>
      <c r="E92" s="35" t="s">
        <v>94</v>
      </c>
      <c r="F92" s="36">
        <v>2.25</v>
      </c>
      <c r="G92" s="10"/>
      <c r="H92" s="10"/>
      <c r="I92" s="70">
        <f>ROUND(F92*G92,2)</f>
        <v>0</v>
      </c>
      <c r="J92" s="70">
        <f t="shared" si="79"/>
        <v>0</v>
      </c>
      <c r="K92" s="71">
        <f t="shared" si="80"/>
        <v>0</v>
      </c>
      <c r="L92" s="70">
        <f>ROUND((G92+H92)*(1+RESUMO!$P$10),2)</f>
        <v>0</v>
      </c>
      <c r="M92" s="70">
        <f>ROUND(F92*L92,2)</f>
        <v>0</v>
      </c>
    </row>
    <row r="93" spans="1:13" s="23" customFormat="1" ht="19.5" customHeight="1" x14ac:dyDescent="0.25">
      <c r="A93" s="38">
        <v>4</v>
      </c>
      <c r="B93" s="125" t="s">
        <v>757</v>
      </c>
      <c r="C93" s="126"/>
      <c r="D93" s="25"/>
      <c r="E93" s="82"/>
      <c r="F93" s="27"/>
      <c r="G93" s="27"/>
      <c r="H93" s="27"/>
      <c r="I93" s="28">
        <f>SUM(I95:I98,I100:I110,I112:I114,I116:I123,I125:I131,I133:I137,I139:I148)</f>
        <v>0</v>
      </c>
      <c r="J93" s="28">
        <f>SUM(J95:J98,J100:J110,J112:J114,J116:J123,J125:J131,J133:J137,J139:J148)</f>
        <v>0</v>
      </c>
      <c r="K93" s="28">
        <f>SUM(K95:K98,K100:K110,K112:K114,K116:K123,K125:K131,K133:K137,K139:K148)</f>
        <v>0</v>
      </c>
      <c r="L93" s="28"/>
      <c r="M93" s="28"/>
    </row>
    <row r="94" spans="1:13" s="23" customFormat="1" ht="19.5" customHeight="1" x14ac:dyDescent="0.25">
      <c r="A94" s="29" t="s">
        <v>88</v>
      </c>
      <c r="B94" s="127" t="s">
        <v>758</v>
      </c>
      <c r="C94" s="128"/>
      <c r="D94" s="30"/>
      <c r="E94" s="31"/>
      <c r="F94" s="32"/>
      <c r="G94" s="32"/>
      <c r="H94" s="32"/>
      <c r="I94" s="66"/>
      <c r="J94" s="66"/>
      <c r="K94" s="66"/>
      <c r="L94" s="66"/>
      <c r="M94" s="66"/>
    </row>
    <row r="95" spans="1:13" s="23" customFormat="1" ht="51.75" customHeight="1" x14ac:dyDescent="0.25">
      <c r="A95" s="33" t="s">
        <v>16</v>
      </c>
      <c r="B95" s="122" t="s">
        <v>759</v>
      </c>
      <c r="C95" s="123"/>
      <c r="D95" s="34"/>
      <c r="E95" s="35" t="s">
        <v>33</v>
      </c>
      <c r="F95" s="36">
        <v>1048.8</v>
      </c>
      <c r="G95" s="10"/>
      <c r="H95" s="10"/>
      <c r="I95" s="70">
        <f>ROUND(F95*G95,2)</f>
        <v>0</v>
      </c>
      <c r="J95" s="70">
        <f>ROUND(F95*H95,2)</f>
        <v>0</v>
      </c>
      <c r="K95" s="71">
        <f>I95+J95</f>
        <v>0</v>
      </c>
      <c r="L95" s="70">
        <f>ROUND((G95+H95)*(1+RESUMO!$P$10),2)</f>
        <v>0</v>
      </c>
      <c r="M95" s="70">
        <f>ROUND(F95*L95,2)</f>
        <v>0</v>
      </c>
    </row>
    <row r="96" spans="1:13" s="23" customFormat="1" ht="51.75" customHeight="1" x14ac:dyDescent="0.25">
      <c r="A96" s="33" t="s">
        <v>17</v>
      </c>
      <c r="B96" s="122" t="s">
        <v>219</v>
      </c>
      <c r="C96" s="123"/>
      <c r="D96" s="34"/>
      <c r="E96" s="35" t="s">
        <v>208</v>
      </c>
      <c r="F96" s="36">
        <v>10718.55</v>
      </c>
      <c r="G96" s="10"/>
      <c r="H96" s="10"/>
      <c r="I96" s="70">
        <f t="shared" ref="I96" si="82">ROUND(F96*G96,2)</f>
        <v>0</v>
      </c>
      <c r="J96" s="70">
        <f t="shared" ref="J96" si="83">ROUND(F96*H96,2)</f>
        <v>0</v>
      </c>
      <c r="K96" s="71">
        <f t="shared" ref="K96" si="84">I96+J96</f>
        <v>0</v>
      </c>
      <c r="L96" s="70">
        <f>ROUND((G96+H96)*(1+RESUMO!$P$10),2)</f>
        <v>0</v>
      </c>
      <c r="M96" s="70">
        <f t="shared" ref="M96" si="85">ROUND(F96*L96,2)</f>
        <v>0</v>
      </c>
    </row>
    <row r="97" spans="1:13" s="23" customFormat="1" ht="19.5" customHeight="1" x14ac:dyDescent="0.25">
      <c r="A97" s="33" t="s">
        <v>160</v>
      </c>
      <c r="B97" s="122" t="s">
        <v>220</v>
      </c>
      <c r="C97" s="123"/>
      <c r="D97" s="34"/>
      <c r="E97" s="35" t="s">
        <v>94</v>
      </c>
      <c r="F97" s="36">
        <v>119.3</v>
      </c>
      <c r="G97" s="10"/>
      <c r="H97" s="10"/>
      <c r="I97" s="70">
        <f t="shared" ref="I97" si="86">ROUND(F97*G97,2)</f>
        <v>0</v>
      </c>
      <c r="J97" s="70">
        <f t="shared" ref="J97" si="87">ROUND(F97*H97,2)</f>
        <v>0</v>
      </c>
      <c r="K97" s="71">
        <f t="shared" ref="K97" si="88">I97+J97</f>
        <v>0</v>
      </c>
      <c r="L97" s="70">
        <f>ROUND((G97+H97)*(1+RESUMO!$P$10),2)</f>
        <v>0</v>
      </c>
      <c r="M97" s="70">
        <f t="shared" ref="M97" si="89">ROUND(F97*L97,2)</f>
        <v>0</v>
      </c>
    </row>
    <row r="98" spans="1:13" s="23" customFormat="1" ht="34.5" customHeight="1" x14ac:dyDescent="0.25">
      <c r="A98" s="33" t="s">
        <v>161</v>
      </c>
      <c r="B98" s="122" t="s">
        <v>239</v>
      </c>
      <c r="C98" s="123"/>
      <c r="D98" s="34"/>
      <c r="E98" s="35" t="s">
        <v>94</v>
      </c>
      <c r="F98" s="36">
        <v>119.3</v>
      </c>
      <c r="G98" s="10"/>
      <c r="H98" s="10"/>
      <c r="I98" s="70">
        <f>ROUND(F98*G98,2)</f>
        <v>0</v>
      </c>
      <c r="J98" s="70">
        <f t="shared" ref="J98" si="90">ROUND(F98*H98,2)</f>
        <v>0</v>
      </c>
      <c r="K98" s="71">
        <f t="shared" ref="K98" si="91">I98+J98</f>
        <v>0</v>
      </c>
      <c r="L98" s="70">
        <f>ROUND((G98+H98)*(1+RESUMO!$P$10),2)</f>
        <v>0</v>
      </c>
      <c r="M98" s="70">
        <f>ROUND(F98*L98,2)</f>
        <v>0</v>
      </c>
    </row>
    <row r="99" spans="1:13" s="23" customFormat="1" ht="19.5" customHeight="1" x14ac:dyDescent="0.25">
      <c r="A99" s="29" t="s">
        <v>89</v>
      </c>
      <c r="B99" s="127" t="s">
        <v>760</v>
      </c>
      <c r="C99" s="128"/>
      <c r="D99" s="30"/>
      <c r="E99" s="31"/>
      <c r="F99" s="32"/>
      <c r="G99" s="32"/>
      <c r="H99" s="32"/>
      <c r="I99" s="66"/>
      <c r="J99" s="66"/>
      <c r="K99" s="66"/>
      <c r="L99" s="66"/>
      <c r="M99" s="66"/>
    </row>
    <row r="100" spans="1:13" s="23" customFormat="1" ht="34.5" customHeight="1" x14ac:dyDescent="0.25">
      <c r="A100" s="33" t="s">
        <v>162</v>
      </c>
      <c r="B100" s="161" t="s">
        <v>761</v>
      </c>
      <c r="C100" s="123"/>
      <c r="D100" s="34"/>
      <c r="E100" s="83" t="s">
        <v>94</v>
      </c>
      <c r="F100" s="36">
        <v>1122</v>
      </c>
      <c r="G100" s="10"/>
      <c r="H100" s="10"/>
      <c r="I100" s="70">
        <f>ROUND(F100*G100,2)</f>
        <v>0</v>
      </c>
      <c r="J100" s="70">
        <f>ROUND(F100*H100,2)</f>
        <v>0</v>
      </c>
      <c r="K100" s="71">
        <f>I100+J100</f>
        <v>0</v>
      </c>
      <c r="L100" s="70">
        <f>ROUND((G100+H100)*(1+RESUMO!$P$10),2)</f>
        <v>0</v>
      </c>
      <c r="M100" s="70">
        <f>ROUND(F100*L100,2)</f>
        <v>0</v>
      </c>
    </row>
    <row r="101" spans="1:13" s="23" customFormat="1" ht="51.75" customHeight="1" x14ac:dyDescent="0.25">
      <c r="A101" s="33" t="s">
        <v>163</v>
      </c>
      <c r="B101" s="122" t="s">
        <v>219</v>
      </c>
      <c r="C101" s="123"/>
      <c r="D101" s="34"/>
      <c r="E101" s="35" t="s">
        <v>208</v>
      </c>
      <c r="F101" s="36">
        <v>93060.78</v>
      </c>
      <c r="G101" s="10"/>
      <c r="H101" s="10"/>
      <c r="I101" s="70">
        <f t="shared" ref="I101:I108" si="92">ROUND(F101*G101,2)</f>
        <v>0</v>
      </c>
      <c r="J101" s="70">
        <f t="shared" ref="J101:J108" si="93">ROUND(F101*H101,2)</f>
        <v>0</v>
      </c>
      <c r="K101" s="71">
        <f t="shared" ref="K101:K108" si="94">I101+J101</f>
        <v>0</v>
      </c>
      <c r="L101" s="70">
        <f>ROUND((G101+H101)*(1+RESUMO!$P$10),2)</f>
        <v>0</v>
      </c>
      <c r="M101" s="70">
        <f t="shared" ref="M101:M108" si="95">ROUND(F101*L101,2)</f>
        <v>0</v>
      </c>
    </row>
    <row r="102" spans="1:13" s="23" customFormat="1" ht="19.5" customHeight="1" x14ac:dyDescent="0.25">
      <c r="A102" s="33" t="s">
        <v>164</v>
      </c>
      <c r="B102" s="122" t="s">
        <v>220</v>
      </c>
      <c r="C102" s="123"/>
      <c r="D102" s="34"/>
      <c r="E102" s="35" t="s">
        <v>94</v>
      </c>
      <c r="F102" s="36">
        <v>1122</v>
      </c>
      <c r="G102" s="10"/>
      <c r="H102" s="10"/>
      <c r="I102" s="70">
        <f t="shared" si="92"/>
        <v>0</v>
      </c>
      <c r="J102" s="70">
        <f t="shared" si="93"/>
        <v>0</v>
      </c>
      <c r="K102" s="71">
        <f t="shared" si="94"/>
        <v>0</v>
      </c>
      <c r="L102" s="70">
        <f>ROUND((G102+H102)*(1+RESUMO!$P$10),2)</f>
        <v>0</v>
      </c>
      <c r="M102" s="70">
        <f t="shared" si="95"/>
        <v>0</v>
      </c>
    </row>
    <row r="103" spans="1:13" s="23" customFormat="1" ht="34.5" customHeight="1" x14ac:dyDescent="0.25">
      <c r="A103" s="33" t="s">
        <v>165</v>
      </c>
      <c r="B103" s="122" t="s">
        <v>762</v>
      </c>
      <c r="C103" s="123"/>
      <c r="D103" s="34"/>
      <c r="E103" s="35" t="s">
        <v>94</v>
      </c>
      <c r="F103" s="36">
        <v>1122</v>
      </c>
      <c r="G103" s="10"/>
      <c r="H103" s="10"/>
      <c r="I103" s="70">
        <f t="shared" si="92"/>
        <v>0</v>
      </c>
      <c r="J103" s="70">
        <f t="shared" si="93"/>
        <v>0</v>
      </c>
      <c r="K103" s="71">
        <f t="shared" si="94"/>
        <v>0</v>
      </c>
      <c r="L103" s="70">
        <f>ROUND((G103+H103)*(1+RESUMO!$P$10),2)</f>
        <v>0</v>
      </c>
      <c r="M103" s="70">
        <f t="shared" si="95"/>
        <v>0</v>
      </c>
    </row>
    <row r="104" spans="1:13" s="23" customFormat="1" ht="34.5" customHeight="1" x14ac:dyDescent="0.25">
      <c r="A104" s="33" t="s">
        <v>166</v>
      </c>
      <c r="B104" s="122" t="s">
        <v>763</v>
      </c>
      <c r="C104" s="123"/>
      <c r="D104" s="34"/>
      <c r="E104" s="35" t="s">
        <v>208</v>
      </c>
      <c r="F104" s="36">
        <v>3366</v>
      </c>
      <c r="G104" s="10"/>
      <c r="H104" s="10"/>
      <c r="I104" s="70">
        <f t="shared" si="92"/>
        <v>0</v>
      </c>
      <c r="J104" s="70">
        <f t="shared" si="93"/>
        <v>0</v>
      </c>
      <c r="K104" s="71">
        <f t="shared" si="94"/>
        <v>0</v>
      </c>
      <c r="L104" s="70">
        <f>ROUND((G104+H104)*(1+RESUMO!$P$10),2)</f>
        <v>0</v>
      </c>
      <c r="M104" s="70">
        <f t="shared" si="95"/>
        <v>0</v>
      </c>
    </row>
    <row r="105" spans="1:13" s="23" customFormat="1" ht="51.75" customHeight="1" x14ac:dyDescent="0.25">
      <c r="A105" s="33" t="s">
        <v>167</v>
      </c>
      <c r="B105" s="122" t="s">
        <v>723</v>
      </c>
      <c r="C105" s="123"/>
      <c r="D105" s="34"/>
      <c r="E105" s="35" t="s">
        <v>94</v>
      </c>
      <c r="F105" s="36">
        <v>1122</v>
      </c>
      <c r="G105" s="10"/>
      <c r="H105" s="10"/>
      <c r="I105" s="70">
        <f t="shared" si="92"/>
        <v>0</v>
      </c>
      <c r="J105" s="70">
        <f t="shared" si="93"/>
        <v>0</v>
      </c>
      <c r="K105" s="71">
        <f t="shared" si="94"/>
        <v>0</v>
      </c>
      <c r="L105" s="70">
        <f>ROUND((G105+H105)*(1+RESUMO!$P$10),2)</f>
        <v>0</v>
      </c>
      <c r="M105" s="70">
        <f t="shared" si="95"/>
        <v>0</v>
      </c>
    </row>
    <row r="106" spans="1:13" s="23" customFormat="1" ht="51.75" customHeight="1" x14ac:dyDescent="0.25">
      <c r="A106" s="33" t="s">
        <v>168</v>
      </c>
      <c r="B106" s="122" t="s">
        <v>724</v>
      </c>
      <c r="C106" s="123"/>
      <c r="D106" s="34"/>
      <c r="E106" s="35" t="s">
        <v>175</v>
      </c>
      <c r="F106" s="36">
        <v>28050</v>
      </c>
      <c r="G106" s="10"/>
      <c r="H106" s="10"/>
      <c r="I106" s="70">
        <f t="shared" si="92"/>
        <v>0</v>
      </c>
      <c r="J106" s="70">
        <f t="shared" si="93"/>
        <v>0</v>
      </c>
      <c r="K106" s="71">
        <f t="shared" si="94"/>
        <v>0</v>
      </c>
      <c r="L106" s="70">
        <f>ROUND((G106+H106)*(1+RESUMO!$P$10),2)</f>
        <v>0</v>
      </c>
      <c r="M106" s="70">
        <f t="shared" si="95"/>
        <v>0</v>
      </c>
    </row>
    <row r="107" spans="1:13" s="23" customFormat="1" ht="19.5" customHeight="1" x14ac:dyDescent="0.25">
      <c r="A107" s="33" t="s">
        <v>169</v>
      </c>
      <c r="B107" s="122" t="s">
        <v>172</v>
      </c>
      <c r="C107" s="123"/>
      <c r="D107" s="34"/>
      <c r="E107" s="35" t="s">
        <v>94</v>
      </c>
      <c r="F107" s="36">
        <v>1122</v>
      </c>
      <c r="G107" s="10"/>
      <c r="H107" s="10"/>
      <c r="I107" s="70">
        <f t="shared" si="92"/>
        <v>0</v>
      </c>
      <c r="J107" s="70">
        <f t="shared" si="93"/>
        <v>0</v>
      </c>
      <c r="K107" s="71">
        <f t="shared" si="94"/>
        <v>0</v>
      </c>
      <c r="L107" s="70">
        <f>ROUND((G107+H107)*(1+RESUMO!$P$10),2)</f>
        <v>0</v>
      </c>
      <c r="M107" s="70">
        <f t="shared" si="95"/>
        <v>0</v>
      </c>
    </row>
    <row r="108" spans="1:13" s="23" customFormat="1" ht="19.5" customHeight="1" x14ac:dyDescent="0.25">
      <c r="A108" s="33" t="s">
        <v>170</v>
      </c>
      <c r="B108" s="122" t="s">
        <v>764</v>
      </c>
      <c r="C108" s="123"/>
      <c r="D108" s="34"/>
      <c r="E108" s="35" t="s">
        <v>15</v>
      </c>
      <c r="F108" s="36">
        <v>842</v>
      </c>
      <c r="G108" s="10"/>
      <c r="H108" s="10"/>
      <c r="I108" s="70">
        <f t="shared" si="92"/>
        <v>0</v>
      </c>
      <c r="J108" s="70">
        <f t="shared" si="93"/>
        <v>0</v>
      </c>
      <c r="K108" s="71">
        <f t="shared" si="94"/>
        <v>0</v>
      </c>
      <c r="L108" s="70">
        <f>ROUND((G108+H108)*(1+RESUMO!$P$10),2)</f>
        <v>0</v>
      </c>
      <c r="M108" s="70">
        <f t="shared" si="95"/>
        <v>0</v>
      </c>
    </row>
    <row r="109" spans="1:13" s="23" customFormat="1" ht="34.5" customHeight="1" x14ac:dyDescent="0.25">
      <c r="A109" s="33" t="s">
        <v>504</v>
      </c>
      <c r="B109" s="122" t="s">
        <v>228</v>
      </c>
      <c r="C109" s="123"/>
      <c r="D109" s="34"/>
      <c r="E109" s="35" t="s">
        <v>227</v>
      </c>
      <c r="F109" s="36">
        <v>18</v>
      </c>
      <c r="G109" s="10"/>
      <c r="H109" s="10"/>
      <c r="I109" s="70">
        <f t="shared" ref="I109" si="96">ROUND(F109*G109,2)</f>
        <v>0</v>
      </c>
      <c r="J109" s="70">
        <f t="shared" ref="J109" si="97">ROUND(F109*H109,2)</f>
        <v>0</v>
      </c>
      <c r="K109" s="71">
        <f t="shared" ref="K109" si="98">I109+J109</f>
        <v>0</v>
      </c>
      <c r="L109" s="70">
        <f>ROUND((G109+H109)*(1+RESUMO!$P$10),2)</f>
        <v>0</v>
      </c>
      <c r="M109" s="70">
        <f t="shared" ref="M109" si="99">ROUND(F109*L109,2)</f>
        <v>0</v>
      </c>
    </row>
    <row r="110" spans="1:13" s="23" customFormat="1" ht="19.5" customHeight="1" x14ac:dyDescent="0.25">
      <c r="A110" s="33" t="s">
        <v>505</v>
      </c>
      <c r="B110" s="122" t="s">
        <v>225</v>
      </c>
      <c r="C110" s="123"/>
      <c r="D110" s="34"/>
      <c r="E110" s="35" t="s">
        <v>224</v>
      </c>
      <c r="F110" s="36">
        <v>36</v>
      </c>
      <c r="G110" s="10"/>
      <c r="H110" s="10"/>
      <c r="I110" s="70">
        <f>ROUND(F110*G110,2)</f>
        <v>0</v>
      </c>
      <c r="J110" s="70">
        <f>ROUND(F110*H110,2)</f>
        <v>0</v>
      </c>
      <c r="K110" s="71">
        <f>I110+J110</f>
        <v>0</v>
      </c>
      <c r="L110" s="70">
        <f>ROUND((G110+H110)*(1+RESUMO!$P$10),2)</f>
        <v>0</v>
      </c>
      <c r="M110" s="70">
        <f>ROUND(F110*L110,2)</f>
        <v>0</v>
      </c>
    </row>
    <row r="111" spans="1:13" s="23" customFormat="1" ht="19.5" customHeight="1" x14ac:dyDescent="0.25">
      <c r="A111" s="29" t="s">
        <v>90</v>
      </c>
      <c r="B111" s="127" t="s">
        <v>765</v>
      </c>
      <c r="C111" s="128"/>
      <c r="D111" s="30"/>
      <c r="E111" s="31"/>
      <c r="F111" s="32"/>
      <c r="G111" s="64"/>
      <c r="H111" s="65"/>
      <c r="I111" s="66"/>
      <c r="J111" s="11"/>
      <c r="K111" s="67"/>
      <c r="L111" s="68"/>
      <c r="M111" s="69"/>
    </row>
    <row r="112" spans="1:13" s="23" customFormat="1" ht="51.75" customHeight="1" x14ac:dyDescent="0.25">
      <c r="A112" s="33" t="s">
        <v>217</v>
      </c>
      <c r="B112" s="122" t="s">
        <v>766</v>
      </c>
      <c r="C112" s="123"/>
      <c r="D112" s="34"/>
      <c r="E112" s="35" t="s">
        <v>94</v>
      </c>
      <c r="F112" s="36">
        <v>70.63</v>
      </c>
      <c r="G112" s="10"/>
      <c r="H112" s="10"/>
      <c r="I112" s="70">
        <f>ROUND(F112*G112,2)</f>
        <v>0</v>
      </c>
      <c r="J112" s="70">
        <f>ROUND(F112*H112,2)</f>
        <v>0</v>
      </c>
      <c r="K112" s="71">
        <f>I112+J112</f>
        <v>0</v>
      </c>
      <c r="L112" s="70">
        <f>ROUND((G112+H112)*(1+RESUMO!$P$10),2)</f>
        <v>0</v>
      </c>
      <c r="M112" s="70">
        <f>ROUND(F112*L112,2)</f>
        <v>0</v>
      </c>
    </row>
    <row r="113" spans="1:13" s="23" customFormat="1" ht="34.5" customHeight="1" x14ac:dyDescent="0.25">
      <c r="A113" s="33" t="s">
        <v>216</v>
      </c>
      <c r="B113" s="122" t="s">
        <v>713</v>
      </c>
      <c r="C113" s="123"/>
      <c r="D113" s="34"/>
      <c r="E113" s="35" t="s">
        <v>94</v>
      </c>
      <c r="F113" s="36">
        <v>70.63</v>
      </c>
      <c r="G113" s="10"/>
      <c r="H113" s="10"/>
      <c r="I113" s="70">
        <f t="shared" ref="I113:I119" si="100">ROUND(F113*G113,2)</f>
        <v>0</v>
      </c>
      <c r="J113" s="70">
        <f t="shared" ref="J113:J119" si="101">ROUND(F113*H113,2)</f>
        <v>0</v>
      </c>
      <c r="K113" s="71">
        <f t="shared" ref="K113:K119" si="102">I113+J113</f>
        <v>0</v>
      </c>
      <c r="L113" s="70">
        <f>ROUND((G113+H113)*(1+RESUMO!$P$10),2)</f>
        <v>0</v>
      </c>
      <c r="M113" s="70">
        <f t="shared" ref="M113:M119" si="103">ROUND(F113*L113,2)</f>
        <v>0</v>
      </c>
    </row>
    <row r="114" spans="1:13" s="23" customFormat="1" ht="19.5" customHeight="1" x14ac:dyDescent="0.25">
      <c r="A114" s="33" t="s">
        <v>215</v>
      </c>
      <c r="B114" s="122" t="s">
        <v>246</v>
      </c>
      <c r="C114" s="123"/>
      <c r="D114" s="34"/>
      <c r="E114" s="35" t="s">
        <v>245</v>
      </c>
      <c r="F114" s="36">
        <v>176.57499999999999</v>
      </c>
      <c r="G114" s="10"/>
      <c r="H114" s="10"/>
      <c r="I114" s="70">
        <f>ROUND(F114*G114,2)</f>
        <v>0</v>
      </c>
      <c r="J114" s="70">
        <f t="shared" si="101"/>
        <v>0</v>
      </c>
      <c r="K114" s="71">
        <f t="shared" si="102"/>
        <v>0</v>
      </c>
      <c r="L114" s="70">
        <f>ROUND((G114+H114)*(1+RESUMO!$P$10),2)</f>
        <v>0</v>
      </c>
      <c r="M114" s="70">
        <f>ROUND(F114*L114,2)</f>
        <v>0</v>
      </c>
    </row>
    <row r="115" spans="1:13" s="23" customFormat="1" ht="19.5" customHeight="1" x14ac:dyDescent="0.25">
      <c r="A115" s="29" t="s">
        <v>91</v>
      </c>
      <c r="B115" s="127" t="s">
        <v>767</v>
      </c>
      <c r="C115" s="128"/>
      <c r="D115" s="30"/>
      <c r="E115" s="31"/>
      <c r="F115" s="32"/>
      <c r="G115" s="32"/>
      <c r="H115" s="32"/>
      <c r="I115" s="66"/>
      <c r="J115" s="66"/>
      <c r="K115" s="66"/>
      <c r="L115" s="66"/>
      <c r="M115" s="66"/>
    </row>
    <row r="116" spans="1:13" s="23" customFormat="1" ht="19.5" customHeight="1" x14ac:dyDescent="0.25">
      <c r="A116" s="33" t="s">
        <v>214</v>
      </c>
      <c r="B116" s="122" t="s">
        <v>768</v>
      </c>
      <c r="C116" s="123"/>
      <c r="D116" s="34"/>
      <c r="E116" s="35" t="s">
        <v>33</v>
      </c>
      <c r="F116" s="36">
        <v>408.05</v>
      </c>
      <c r="G116" s="10"/>
      <c r="H116" s="10"/>
      <c r="I116" s="70">
        <f>ROUND(F116*G116,2)</f>
        <v>0</v>
      </c>
      <c r="J116" s="70">
        <f>ROUND(F116*H116,2)</f>
        <v>0</v>
      </c>
      <c r="K116" s="71">
        <f>I116+J116</f>
        <v>0</v>
      </c>
      <c r="L116" s="70">
        <f>ROUND((G116+H116)*(1+RESUMO!$P$10),2)</f>
        <v>0</v>
      </c>
      <c r="M116" s="70">
        <f>ROUND(F116*L116,2)</f>
        <v>0</v>
      </c>
    </row>
    <row r="117" spans="1:13" s="23" customFormat="1" ht="51.75" customHeight="1" x14ac:dyDescent="0.25">
      <c r="A117" s="33" t="s">
        <v>212</v>
      </c>
      <c r="B117" s="122" t="s">
        <v>219</v>
      </c>
      <c r="C117" s="123"/>
      <c r="D117" s="34"/>
      <c r="E117" s="35" t="s">
        <v>208</v>
      </c>
      <c r="F117" s="36">
        <v>7503.5</v>
      </c>
      <c r="G117" s="10"/>
      <c r="H117" s="10"/>
      <c r="I117" s="70">
        <f t="shared" si="100"/>
        <v>0</v>
      </c>
      <c r="J117" s="70">
        <f t="shared" si="101"/>
        <v>0</v>
      </c>
      <c r="K117" s="71">
        <f t="shared" si="102"/>
        <v>0</v>
      </c>
      <c r="L117" s="70">
        <f>ROUND((G117+H117)*(1+RESUMO!$P$10),2)</f>
        <v>0</v>
      </c>
      <c r="M117" s="70">
        <f t="shared" si="103"/>
        <v>0</v>
      </c>
    </row>
    <row r="118" spans="1:13" s="23" customFormat="1" ht="19.5" customHeight="1" x14ac:dyDescent="0.25">
      <c r="A118" s="33" t="s">
        <v>210</v>
      </c>
      <c r="B118" s="122" t="s">
        <v>220</v>
      </c>
      <c r="C118" s="123"/>
      <c r="D118" s="34"/>
      <c r="E118" s="35" t="s">
        <v>94</v>
      </c>
      <c r="F118" s="36">
        <v>111.66</v>
      </c>
      <c r="G118" s="10"/>
      <c r="H118" s="10"/>
      <c r="I118" s="70">
        <f t="shared" si="100"/>
        <v>0</v>
      </c>
      <c r="J118" s="70">
        <f t="shared" si="101"/>
        <v>0</v>
      </c>
      <c r="K118" s="71">
        <f t="shared" si="102"/>
        <v>0</v>
      </c>
      <c r="L118" s="70">
        <f>ROUND((G118+H118)*(1+RESUMO!$P$10),2)</f>
        <v>0</v>
      </c>
      <c r="M118" s="70">
        <f t="shared" si="103"/>
        <v>0</v>
      </c>
    </row>
    <row r="119" spans="1:13" s="23" customFormat="1" ht="34.5" customHeight="1" x14ac:dyDescent="0.25">
      <c r="A119" s="33" t="s">
        <v>506</v>
      </c>
      <c r="B119" s="122" t="s">
        <v>239</v>
      </c>
      <c r="C119" s="123"/>
      <c r="D119" s="34"/>
      <c r="E119" s="35" t="s">
        <v>94</v>
      </c>
      <c r="F119" s="36">
        <v>111.66</v>
      </c>
      <c r="G119" s="10"/>
      <c r="H119" s="10"/>
      <c r="I119" s="70">
        <f t="shared" si="100"/>
        <v>0</v>
      </c>
      <c r="J119" s="70">
        <f t="shared" si="101"/>
        <v>0</v>
      </c>
      <c r="K119" s="71">
        <f t="shared" si="102"/>
        <v>0</v>
      </c>
      <c r="L119" s="70">
        <f>ROUND((G119+H119)*(1+RESUMO!$P$10),2)</f>
        <v>0</v>
      </c>
      <c r="M119" s="70">
        <f t="shared" si="103"/>
        <v>0</v>
      </c>
    </row>
    <row r="120" spans="1:13" s="23" customFormat="1" ht="19.5" customHeight="1" x14ac:dyDescent="0.25">
      <c r="A120" s="33" t="s">
        <v>507</v>
      </c>
      <c r="B120" s="122" t="s">
        <v>769</v>
      </c>
      <c r="C120" s="123"/>
      <c r="D120" s="34"/>
      <c r="E120" s="35" t="s">
        <v>208</v>
      </c>
      <c r="F120" s="36">
        <v>334.98</v>
      </c>
      <c r="G120" s="10"/>
      <c r="H120" s="10"/>
      <c r="I120" s="70">
        <f t="shared" ref="I120" si="104">ROUND(F120*G120,2)</f>
        <v>0</v>
      </c>
      <c r="J120" s="70">
        <f t="shared" ref="J120" si="105">ROUND(F120*H120,2)</f>
        <v>0</v>
      </c>
      <c r="K120" s="71">
        <f t="shared" ref="K120" si="106">I120+J120</f>
        <v>0</v>
      </c>
      <c r="L120" s="70">
        <f>ROUND((G120+H120)*(1+RESUMO!$P$10),2)</f>
        <v>0</v>
      </c>
      <c r="M120" s="70">
        <f t="shared" ref="M120" si="107">ROUND(F120*L120,2)</f>
        <v>0</v>
      </c>
    </row>
    <row r="121" spans="1:13" s="23" customFormat="1" ht="19.5" customHeight="1" x14ac:dyDescent="0.25">
      <c r="A121" s="33" t="s">
        <v>508</v>
      </c>
      <c r="B121" s="122" t="s">
        <v>764</v>
      </c>
      <c r="C121" s="123"/>
      <c r="D121" s="34"/>
      <c r="E121" s="35" t="s">
        <v>15</v>
      </c>
      <c r="F121" s="36">
        <v>84</v>
      </c>
      <c r="G121" s="10"/>
      <c r="H121" s="10"/>
      <c r="I121" s="70">
        <f t="shared" ref="I121" si="108">ROUND(F121*G121,2)</f>
        <v>0</v>
      </c>
      <c r="J121" s="70">
        <f t="shared" ref="J121" si="109">ROUND(F121*H121,2)</f>
        <v>0</v>
      </c>
      <c r="K121" s="71">
        <f t="shared" ref="K121" si="110">I121+J121</f>
        <v>0</v>
      </c>
      <c r="L121" s="70">
        <f>ROUND((G121+H121)*(1+RESUMO!$P$10),2)</f>
        <v>0</v>
      </c>
      <c r="M121" s="70">
        <f t="shared" ref="M121" si="111">ROUND(F121*L121,2)</f>
        <v>0</v>
      </c>
    </row>
    <row r="122" spans="1:13" s="23" customFormat="1" ht="34.5" customHeight="1" x14ac:dyDescent="0.25">
      <c r="A122" s="33" t="s">
        <v>509</v>
      </c>
      <c r="B122" s="122" t="s">
        <v>228</v>
      </c>
      <c r="C122" s="123"/>
      <c r="D122" s="34"/>
      <c r="E122" s="35" t="s">
        <v>227</v>
      </c>
      <c r="F122" s="36">
        <v>2</v>
      </c>
      <c r="G122" s="10"/>
      <c r="H122" s="10"/>
      <c r="I122" s="70">
        <f t="shared" ref="I122:I126" si="112">ROUND(F122*G122,2)</f>
        <v>0</v>
      </c>
      <c r="J122" s="70">
        <f t="shared" ref="J122:J126" si="113">ROUND(F122*H122,2)</f>
        <v>0</v>
      </c>
      <c r="K122" s="71">
        <f t="shared" ref="K122:K126" si="114">I122+J122</f>
        <v>0</v>
      </c>
      <c r="L122" s="70">
        <f>ROUND((G122+H122)*(1+RESUMO!$P$10),2)</f>
        <v>0</v>
      </c>
      <c r="M122" s="70">
        <f t="shared" ref="M122:M126" si="115">ROUND(F122*L122,2)</f>
        <v>0</v>
      </c>
    </row>
    <row r="123" spans="1:13" s="23" customFormat="1" ht="19.5" customHeight="1" x14ac:dyDescent="0.25">
      <c r="A123" s="33" t="s">
        <v>510</v>
      </c>
      <c r="B123" s="122" t="s">
        <v>225</v>
      </c>
      <c r="C123" s="123"/>
      <c r="D123" s="34"/>
      <c r="E123" s="35" t="s">
        <v>224</v>
      </c>
      <c r="F123" s="36">
        <v>4</v>
      </c>
      <c r="G123" s="10"/>
      <c r="H123" s="10"/>
      <c r="I123" s="70">
        <f>ROUND(F123*G123,2)</f>
        <v>0</v>
      </c>
      <c r="J123" s="70">
        <f>ROUND(F123*H123,2)</f>
        <v>0</v>
      </c>
      <c r="K123" s="71">
        <f>I123+J123</f>
        <v>0</v>
      </c>
      <c r="L123" s="70">
        <f>ROUND((G123+H123)*(1+RESUMO!$P$10),2)</f>
        <v>0</v>
      </c>
      <c r="M123" s="70">
        <f>ROUND(F123*L123,2)</f>
        <v>0</v>
      </c>
    </row>
    <row r="124" spans="1:13" s="23" customFormat="1" ht="19.5" customHeight="1" x14ac:dyDescent="0.25">
      <c r="A124" s="29" t="s">
        <v>92</v>
      </c>
      <c r="B124" s="127" t="s">
        <v>770</v>
      </c>
      <c r="C124" s="128"/>
      <c r="D124" s="30"/>
      <c r="E124" s="31"/>
      <c r="F124" s="32"/>
      <c r="G124" s="32"/>
      <c r="H124" s="32"/>
      <c r="I124" s="66"/>
      <c r="J124" s="66"/>
      <c r="K124" s="66"/>
      <c r="L124" s="66"/>
      <c r="M124" s="66"/>
    </row>
    <row r="125" spans="1:13" s="23" customFormat="1" ht="34.5" customHeight="1" x14ac:dyDescent="0.25">
      <c r="A125" s="33" t="s">
        <v>511</v>
      </c>
      <c r="B125" s="122" t="s">
        <v>771</v>
      </c>
      <c r="C125" s="123"/>
      <c r="D125" s="34"/>
      <c r="E125" s="35" t="s">
        <v>14</v>
      </c>
      <c r="F125" s="36">
        <v>54</v>
      </c>
      <c r="G125" s="10"/>
      <c r="H125" s="10"/>
      <c r="I125" s="70">
        <f>ROUND(F125*G125,2)</f>
        <v>0</v>
      </c>
      <c r="J125" s="70">
        <f>ROUND(F125*H125,2)</f>
        <v>0</v>
      </c>
      <c r="K125" s="71">
        <f>I125+J125</f>
        <v>0</v>
      </c>
      <c r="L125" s="70">
        <f>ROUND((G125+H125)*(1+RESUMO!$P$10),2)</f>
        <v>0</v>
      </c>
      <c r="M125" s="70">
        <f>ROUND(F125*L125,2)</f>
        <v>0</v>
      </c>
    </row>
    <row r="126" spans="1:13" s="23" customFormat="1" ht="51.75" customHeight="1" x14ac:dyDescent="0.25">
      <c r="A126" s="33" t="s">
        <v>512</v>
      </c>
      <c r="B126" s="122" t="s">
        <v>772</v>
      </c>
      <c r="C126" s="123"/>
      <c r="D126" s="34"/>
      <c r="E126" s="35" t="s">
        <v>14</v>
      </c>
      <c r="F126" s="36">
        <v>2052</v>
      </c>
      <c r="G126" s="10"/>
      <c r="H126" s="10"/>
      <c r="I126" s="70">
        <f t="shared" si="112"/>
        <v>0</v>
      </c>
      <c r="J126" s="70">
        <f t="shared" si="113"/>
        <v>0</v>
      </c>
      <c r="K126" s="71">
        <f t="shared" si="114"/>
        <v>0</v>
      </c>
      <c r="L126" s="70">
        <f>ROUND((G126+H126)*(1+RESUMO!$P$10),2)</f>
        <v>0</v>
      </c>
      <c r="M126" s="70">
        <f t="shared" si="115"/>
        <v>0</v>
      </c>
    </row>
    <row r="127" spans="1:13" s="23" customFormat="1" ht="34.5" customHeight="1" x14ac:dyDescent="0.25">
      <c r="A127" s="33" t="s">
        <v>513</v>
      </c>
      <c r="B127" s="122" t="s">
        <v>773</v>
      </c>
      <c r="C127" s="123"/>
      <c r="D127" s="34"/>
      <c r="E127" s="35" t="s">
        <v>14</v>
      </c>
      <c r="F127" s="36">
        <v>972</v>
      </c>
      <c r="G127" s="10"/>
      <c r="H127" s="10"/>
      <c r="I127" s="70">
        <f t="shared" ref="I127" si="116">ROUND(F127*G127,2)</f>
        <v>0</v>
      </c>
      <c r="J127" s="70">
        <f t="shared" ref="J127" si="117">ROUND(F127*H127,2)</f>
        <v>0</v>
      </c>
      <c r="K127" s="71">
        <f t="shared" ref="K127" si="118">I127+J127</f>
        <v>0</v>
      </c>
      <c r="L127" s="70">
        <f>ROUND((G127+H127)*(1+RESUMO!$P$10),2)</f>
        <v>0</v>
      </c>
      <c r="M127" s="70">
        <f t="shared" ref="M127" si="119">ROUND(F127*L127,2)</f>
        <v>0</v>
      </c>
    </row>
    <row r="128" spans="1:13" s="23" customFormat="1" ht="34.5" customHeight="1" x14ac:dyDescent="0.25">
      <c r="A128" s="33" t="s">
        <v>514</v>
      </c>
      <c r="B128" s="122" t="s">
        <v>774</v>
      </c>
      <c r="C128" s="123"/>
      <c r="D128" s="34"/>
      <c r="E128" s="35" t="s">
        <v>14</v>
      </c>
      <c r="F128" s="36">
        <v>1080</v>
      </c>
      <c r="G128" s="10"/>
      <c r="H128" s="10"/>
      <c r="I128" s="70">
        <f t="shared" ref="I128" si="120">ROUND(F128*G128,2)</f>
        <v>0</v>
      </c>
      <c r="J128" s="70">
        <f t="shared" ref="J128" si="121">ROUND(F128*H128,2)</f>
        <v>0</v>
      </c>
      <c r="K128" s="71">
        <f t="shared" ref="K128" si="122">I128+J128</f>
        <v>0</v>
      </c>
      <c r="L128" s="70">
        <f>ROUND((G128+H128)*(1+RESUMO!$P$10),2)</f>
        <v>0</v>
      </c>
      <c r="M128" s="70">
        <f t="shared" ref="M128" si="123">ROUND(F128*L128,2)</f>
        <v>0</v>
      </c>
    </row>
    <row r="129" spans="1:13" s="23" customFormat="1" ht="51.75" customHeight="1" x14ac:dyDescent="0.25">
      <c r="A129" s="33" t="s">
        <v>515</v>
      </c>
      <c r="B129" s="122" t="s">
        <v>775</v>
      </c>
      <c r="C129" s="123"/>
      <c r="D129" s="34"/>
      <c r="E129" s="35" t="s">
        <v>14</v>
      </c>
      <c r="F129" s="36">
        <v>972</v>
      </c>
      <c r="G129" s="10"/>
      <c r="H129" s="10"/>
      <c r="I129" s="70">
        <f t="shared" ref="I129:I130" si="124">ROUND(F129*G129,2)</f>
        <v>0</v>
      </c>
      <c r="J129" s="70">
        <f t="shared" ref="J129:J131" si="125">ROUND(F129*H129,2)</f>
        <v>0</v>
      </c>
      <c r="K129" s="71">
        <f t="shared" ref="K129:K130" si="126">I129+J129</f>
        <v>0</v>
      </c>
      <c r="L129" s="70">
        <f>ROUND((G129+H129)*(1+RESUMO!$P$10),2)</f>
        <v>0</v>
      </c>
      <c r="M129" s="70">
        <f t="shared" ref="M129:M130" si="127">ROUND(F129*L129,2)</f>
        <v>0</v>
      </c>
    </row>
    <row r="130" spans="1:13" s="23" customFormat="1" ht="51.75" customHeight="1" x14ac:dyDescent="0.25">
      <c r="A130" s="33" t="s">
        <v>516</v>
      </c>
      <c r="B130" s="122" t="s">
        <v>776</v>
      </c>
      <c r="C130" s="123"/>
      <c r="D130" s="34"/>
      <c r="E130" s="35" t="s">
        <v>14</v>
      </c>
      <c r="F130" s="36">
        <v>1080</v>
      </c>
      <c r="G130" s="10"/>
      <c r="H130" s="10"/>
      <c r="I130" s="70">
        <f t="shared" si="124"/>
        <v>0</v>
      </c>
      <c r="J130" s="70">
        <f t="shared" si="125"/>
        <v>0</v>
      </c>
      <c r="K130" s="71">
        <f t="shared" si="126"/>
        <v>0</v>
      </c>
      <c r="L130" s="70">
        <f>ROUND((G130+H130)*(1+RESUMO!$P$10),2)</f>
        <v>0</v>
      </c>
      <c r="M130" s="70">
        <f t="shared" si="127"/>
        <v>0</v>
      </c>
    </row>
    <row r="131" spans="1:13" s="23" customFormat="1" ht="34.5" customHeight="1" x14ac:dyDescent="0.25">
      <c r="A131" s="33" t="s">
        <v>517</v>
      </c>
      <c r="B131" s="122" t="s">
        <v>777</v>
      </c>
      <c r="C131" s="123"/>
      <c r="D131" s="34"/>
      <c r="E131" s="35" t="s">
        <v>15</v>
      </c>
      <c r="F131" s="36">
        <v>108</v>
      </c>
      <c r="G131" s="10"/>
      <c r="H131" s="10"/>
      <c r="I131" s="70">
        <f>ROUND(F131*G131,2)</f>
        <v>0</v>
      </c>
      <c r="J131" s="70">
        <f t="shared" si="125"/>
        <v>0</v>
      </c>
      <c r="K131" s="71">
        <f>I131+J131</f>
        <v>0</v>
      </c>
      <c r="L131" s="70">
        <f>ROUND((G131+H131)*(1+RESUMO!$P$10),2)</f>
        <v>0</v>
      </c>
      <c r="M131" s="70">
        <f>ROUND(F131*L131,2)</f>
        <v>0</v>
      </c>
    </row>
    <row r="132" spans="1:13" s="23" customFormat="1" ht="19.5" customHeight="1" x14ac:dyDescent="0.25">
      <c r="A132" s="29" t="s">
        <v>93</v>
      </c>
      <c r="B132" s="127" t="s">
        <v>778</v>
      </c>
      <c r="C132" s="128"/>
      <c r="D132" s="30"/>
      <c r="E132" s="31"/>
      <c r="F132" s="32"/>
      <c r="G132" s="32"/>
      <c r="H132" s="32"/>
      <c r="I132" s="66"/>
      <c r="J132" s="66"/>
      <c r="K132" s="66"/>
      <c r="L132" s="66"/>
      <c r="M132" s="66"/>
    </row>
    <row r="133" spans="1:13" s="23" customFormat="1" ht="19.5" customHeight="1" x14ac:dyDescent="0.25">
      <c r="A133" s="33" t="s">
        <v>518</v>
      </c>
      <c r="B133" s="122" t="s">
        <v>779</v>
      </c>
      <c r="C133" s="123"/>
      <c r="D133" s="34"/>
      <c r="E133" s="35" t="s">
        <v>94</v>
      </c>
      <c r="F133" s="36">
        <v>249</v>
      </c>
      <c r="G133" s="10"/>
      <c r="H133" s="10"/>
      <c r="I133" s="70">
        <f>ROUND(F133*G133,2)</f>
        <v>0</v>
      </c>
      <c r="J133" s="70">
        <f>ROUND(F133*H133,2)</f>
        <v>0</v>
      </c>
      <c r="K133" s="71">
        <f>I133+J133</f>
        <v>0</v>
      </c>
      <c r="L133" s="70">
        <f>ROUND((G133+H133)*(1+RESUMO!$P$10),2)</f>
        <v>0</v>
      </c>
      <c r="M133" s="70">
        <f>ROUND(F133*L133,2)</f>
        <v>0</v>
      </c>
    </row>
    <row r="134" spans="1:13" s="23" customFormat="1" ht="19.5" customHeight="1" x14ac:dyDescent="0.25">
      <c r="A134" s="33" t="s">
        <v>519</v>
      </c>
      <c r="B134" s="122" t="s">
        <v>733</v>
      </c>
      <c r="C134" s="123"/>
      <c r="D134" s="34"/>
      <c r="E134" s="35" t="s">
        <v>33</v>
      </c>
      <c r="F134" s="36">
        <v>2490</v>
      </c>
      <c r="G134" s="10"/>
      <c r="H134" s="10"/>
      <c r="I134" s="70">
        <f t="shared" ref="I134:I136" si="128">ROUND(F134*G134,2)</f>
        <v>0</v>
      </c>
      <c r="J134" s="70">
        <f t="shared" ref="J134:J137" si="129">ROUND(F134*H134,2)</f>
        <v>0</v>
      </c>
      <c r="K134" s="71">
        <f t="shared" ref="K134:K137" si="130">I134+J134</f>
        <v>0</v>
      </c>
      <c r="L134" s="70">
        <f>ROUND((G134+H134)*(1+RESUMO!$P$10),2)</f>
        <v>0</v>
      </c>
      <c r="M134" s="70">
        <f t="shared" ref="M134:M136" si="131">ROUND(F134*L134,2)</f>
        <v>0</v>
      </c>
    </row>
    <row r="135" spans="1:13" s="23" customFormat="1" ht="34.5" customHeight="1" x14ac:dyDescent="0.25">
      <c r="A135" s="33" t="s">
        <v>520</v>
      </c>
      <c r="B135" s="122" t="s">
        <v>754</v>
      </c>
      <c r="C135" s="123"/>
      <c r="D135" s="34"/>
      <c r="E135" s="35" t="s">
        <v>208</v>
      </c>
      <c r="F135" s="36">
        <v>5478</v>
      </c>
      <c r="G135" s="10"/>
      <c r="H135" s="10"/>
      <c r="I135" s="70">
        <f t="shared" si="128"/>
        <v>0</v>
      </c>
      <c r="J135" s="70">
        <f t="shared" si="129"/>
        <v>0</v>
      </c>
      <c r="K135" s="71">
        <f t="shared" si="130"/>
        <v>0</v>
      </c>
      <c r="L135" s="70">
        <f>ROUND((G135+H135)*(1+RESUMO!$P$10),2)</f>
        <v>0</v>
      </c>
      <c r="M135" s="70">
        <f t="shared" si="131"/>
        <v>0</v>
      </c>
    </row>
    <row r="136" spans="1:13" s="23" customFormat="1" ht="19.5" customHeight="1" x14ac:dyDescent="0.25">
      <c r="A136" s="33" t="s">
        <v>521</v>
      </c>
      <c r="B136" s="122" t="s">
        <v>220</v>
      </c>
      <c r="C136" s="123"/>
      <c r="D136" s="34"/>
      <c r="E136" s="35" t="s">
        <v>94</v>
      </c>
      <c r="F136" s="36">
        <v>373.5</v>
      </c>
      <c r="G136" s="10"/>
      <c r="H136" s="10"/>
      <c r="I136" s="70">
        <f t="shared" si="128"/>
        <v>0</v>
      </c>
      <c r="J136" s="70">
        <f t="shared" si="129"/>
        <v>0</v>
      </c>
      <c r="K136" s="71">
        <f t="shared" si="130"/>
        <v>0</v>
      </c>
      <c r="L136" s="70">
        <f>ROUND((G136+H136)*(1+RESUMO!$P$10),2)</f>
        <v>0</v>
      </c>
      <c r="M136" s="70">
        <f t="shared" si="131"/>
        <v>0</v>
      </c>
    </row>
    <row r="137" spans="1:13" s="23" customFormat="1" ht="34.5" customHeight="1" x14ac:dyDescent="0.25">
      <c r="A137" s="33" t="s">
        <v>522</v>
      </c>
      <c r="B137" s="122" t="s">
        <v>239</v>
      </c>
      <c r="C137" s="123"/>
      <c r="D137" s="34"/>
      <c r="E137" s="35" t="s">
        <v>94</v>
      </c>
      <c r="F137" s="36">
        <v>373.5</v>
      </c>
      <c r="G137" s="10"/>
      <c r="H137" s="10"/>
      <c r="I137" s="70">
        <f>ROUND(F137*G137,2)</f>
        <v>0</v>
      </c>
      <c r="J137" s="70">
        <f t="shared" si="129"/>
        <v>0</v>
      </c>
      <c r="K137" s="71">
        <f t="shared" si="130"/>
        <v>0</v>
      </c>
      <c r="L137" s="70">
        <f>ROUND((G137+H137)*(1+RESUMO!$P$10),2)</f>
        <v>0</v>
      </c>
      <c r="M137" s="70">
        <f>ROUND(F137*L137,2)</f>
        <v>0</v>
      </c>
    </row>
    <row r="138" spans="1:13" s="23" customFormat="1" ht="19.5" customHeight="1" x14ac:dyDescent="0.25">
      <c r="A138" s="29" t="s">
        <v>360</v>
      </c>
      <c r="B138" s="127" t="s">
        <v>780</v>
      </c>
      <c r="C138" s="128"/>
      <c r="D138" s="30"/>
      <c r="E138" s="31"/>
      <c r="F138" s="32"/>
      <c r="G138" s="32"/>
      <c r="H138" s="32"/>
      <c r="I138" s="66"/>
      <c r="J138" s="66"/>
      <c r="K138" s="66"/>
      <c r="L138" s="66"/>
      <c r="M138" s="66"/>
    </row>
    <row r="139" spans="1:13" s="23" customFormat="1" ht="51.75" customHeight="1" x14ac:dyDescent="0.25">
      <c r="A139" s="33" t="s">
        <v>523</v>
      </c>
      <c r="B139" s="122" t="s">
        <v>759</v>
      </c>
      <c r="C139" s="123"/>
      <c r="D139" s="34"/>
      <c r="E139" s="35" t="s">
        <v>33</v>
      </c>
      <c r="F139" s="36">
        <v>107.84</v>
      </c>
      <c r="G139" s="10"/>
      <c r="H139" s="10"/>
      <c r="I139" s="70">
        <f>ROUND(F139*G139,2)</f>
        <v>0</v>
      </c>
      <c r="J139" s="70">
        <f>ROUND(F139*H139,2)</f>
        <v>0</v>
      </c>
      <c r="K139" s="71">
        <f>I139+J139</f>
        <v>0</v>
      </c>
      <c r="L139" s="70">
        <f>ROUND((G139+H139)*(1+RESUMO!$P$10),2)</f>
        <v>0</v>
      </c>
      <c r="M139" s="70">
        <f>ROUND(F139*L139,2)</f>
        <v>0</v>
      </c>
    </row>
    <row r="140" spans="1:13" s="23" customFormat="1" ht="51.75" customHeight="1" x14ac:dyDescent="0.25">
      <c r="A140" s="33" t="s">
        <v>524</v>
      </c>
      <c r="B140" s="122" t="s">
        <v>219</v>
      </c>
      <c r="C140" s="123"/>
      <c r="D140" s="34"/>
      <c r="E140" s="35" t="s">
        <v>208</v>
      </c>
      <c r="F140" s="36">
        <v>245179.58</v>
      </c>
      <c r="G140" s="10"/>
      <c r="H140" s="10"/>
      <c r="I140" s="70">
        <f t="shared" ref="I140" si="132">ROUND(F140*G140,2)</f>
        <v>0</v>
      </c>
      <c r="J140" s="70">
        <f t="shared" ref="J140" si="133">ROUND(F140*H140,2)</f>
        <v>0</v>
      </c>
      <c r="K140" s="71">
        <f t="shared" ref="K140" si="134">I140+J140</f>
        <v>0</v>
      </c>
      <c r="L140" s="70">
        <f>ROUND((G140+H140)*(1+RESUMO!$P$10),2)</f>
        <v>0</v>
      </c>
      <c r="M140" s="70">
        <f t="shared" ref="M140" si="135">ROUND(F140*L140,2)</f>
        <v>0</v>
      </c>
    </row>
    <row r="141" spans="1:13" s="23" customFormat="1" ht="19.5" customHeight="1" x14ac:dyDescent="0.25">
      <c r="A141" s="33" t="s">
        <v>525</v>
      </c>
      <c r="B141" s="122" t="s">
        <v>220</v>
      </c>
      <c r="C141" s="123"/>
      <c r="D141" s="34"/>
      <c r="E141" s="35" t="s">
        <v>94</v>
      </c>
      <c r="F141" s="36">
        <v>3677.6146799999997</v>
      </c>
      <c r="G141" s="10"/>
      <c r="H141" s="10"/>
      <c r="I141" s="70">
        <f t="shared" ref="I141" si="136">ROUND(F141*G141,2)</f>
        <v>0</v>
      </c>
      <c r="J141" s="70">
        <f t="shared" ref="J141" si="137">ROUND(F141*H141,2)</f>
        <v>0</v>
      </c>
      <c r="K141" s="71">
        <f t="shared" ref="K141" si="138">I141+J141</f>
        <v>0</v>
      </c>
      <c r="L141" s="70">
        <f>ROUND((G141+H141)*(1+RESUMO!$P$10),2)</f>
        <v>0</v>
      </c>
      <c r="M141" s="70">
        <f t="shared" ref="M141" si="139">ROUND(F141*L141,2)</f>
        <v>0</v>
      </c>
    </row>
    <row r="142" spans="1:13" s="23" customFormat="1" ht="34.5" customHeight="1" x14ac:dyDescent="0.25">
      <c r="A142" s="33" t="s">
        <v>526</v>
      </c>
      <c r="B142" s="122" t="s">
        <v>239</v>
      </c>
      <c r="C142" s="123"/>
      <c r="D142" s="34"/>
      <c r="E142" s="35" t="s">
        <v>94</v>
      </c>
      <c r="F142" s="36">
        <v>3677.6146799999997</v>
      </c>
      <c r="G142" s="10"/>
      <c r="H142" s="10"/>
      <c r="I142" s="70">
        <f t="shared" ref="I142:I147" si="140">ROUND(F142*G142,2)</f>
        <v>0</v>
      </c>
      <c r="J142" s="70">
        <f t="shared" ref="J142:J147" si="141">ROUND(F142*H142,2)</f>
        <v>0</v>
      </c>
      <c r="K142" s="71">
        <f t="shared" ref="K142:K147" si="142">I142+J142</f>
        <v>0</v>
      </c>
      <c r="L142" s="70">
        <f>ROUND((G142+H142)*(1+RESUMO!$P$10),2)</f>
        <v>0</v>
      </c>
      <c r="M142" s="70">
        <f t="shared" ref="M142:M147" si="143">ROUND(F142*L142,2)</f>
        <v>0</v>
      </c>
    </row>
    <row r="143" spans="1:13" s="23" customFormat="1" ht="19.5" customHeight="1" x14ac:dyDescent="0.25">
      <c r="A143" s="33" t="s">
        <v>527</v>
      </c>
      <c r="B143" s="122" t="s">
        <v>769</v>
      </c>
      <c r="C143" s="123"/>
      <c r="D143" s="34"/>
      <c r="E143" s="35" t="s">
        <v>208</v>
      </c>
      <c r="F143" s="36">
        <v>11032.84404</v>
      </c>
      <c r="G143" s="10"/>
      <c r="H143" s="10"/>
      <c r="I143" s="70">
        <f t="shared" si="140"/>
        <v>0</v>
      </c>
      <c r="J143" s="70">
        <f t="shared" si="141"/>
        <v>0</v>
      </c>
      <c r="K143" s="71">
        <f t="shared" si="142"/>
        <v>0</v>
      </c>
      <c r="L143" s="70">
        <f>ROUND((G143+H143)*(1+RESUMO!$P$10),2)</f>
        <v>0</v>
      </c>
      <c r="M143" s="70">
        <f t="shared" si="143"/>
        <v>0</v>
      </c>
    </row>
    <row r="144" spans="1:13" s="23" customFormat="1" ht="19.5" customHeight="1" x14ac:dyDescent="0.25">
      <c r="A144" s="33" t="s">
        <v>528</v>
      </c>
      <c r="B144" s="122" t="s">
        <v>781</v>
      </c>
      <c r="C144" s="123"/>
      <c r="D144" s="34"/>
      <c r="E144" s="35" t="s">
        <v>14</v>
      </c>
      <c r="F144" s="36">
        <v>400</v>
      </c>
      <c r="G144" s="10"/>
      <c r="H144" s="10"/>
      <c r="I144" s="70">
        <f t="shared" si="140"/>
        <v>0</v>
      </c>
      <c r="J144" s="70">
        <f t="shared" si="141"/>
        <v>0</v>
      </c>
      <c r="K144" s="71">
        <f t="shared" si="142"/>
        <v>0</v>
      </c>
      <c r="L144" s="70">
        <f>ROUND((G144+H144)*(1+RESUMO!$P$10),2)</f>
        <v>0</v>
      </c>
      <c r="M144" s="70">
        <f t="shared" si="143"/>
        <v>0</v>
      </c>
    </row>
    <row r="145" spans="1:13" s="23" customFormat="1" ht="19.5" customHeight="1" x14ac:dyDescent="0.25">
      <c r="A145" s="33" t="s">
        <v>529</v>
      </c>
      <c r="B145" s="122" t="s">
        <v>764</v>
      </c>
      <c r="C145" s="123"/>
      <c r="D145" s="34"/>
      <c r="E145" s="35" t="s">
        <v>15</v>
      </c>
      <c r="F145" s="36">
        <v>2759</v>
      </c>
      <c r="G145" s="10"/>
      <c r="H145" s="10"/>
      <c r="I145" s="70">
        <f t="shared" si="140"/>
        <v>0</v>
      </c>
      <c r="J145" s="70">
        <f t="shared" si="141"/>
        <v>0</v>
      </c>
      <c r="K145" s="71">
        <f t="shared" si="142"/>
        <v>0</v>
      </c>
      <c r="L145" s="70">
        <f>ROUND((G145+H145)*(1+RESUMO!$P$10),2)</f>
        <v>0</v>
      </c>
      <c r="M145" s="70">
        <f t="shared" si="143"/>
        <v>0</v>
      </c>
    </row>
    <row r="146" spans="1:13" s="23" customFormat="1" ht="34.5" customHeight="1" x14ac:dyDescent="0.25">
      <c r="A146" s="33" t="s">
        <v>530</v>
      </c>
      <c r="B146" s="122" t="s">
        <v>228</v>
      </c>
      <c r="C146" s="123"/>
      <c r="D146" s="34"/>
      <c r="E146" s="35" t="s">
        <v>227</v>
      </c>
      <c r="F146" s="36">
        <v>58</v>
      </c>
      <c r="G146" s="10"/>
      <c r="H146" s="10"/>
      <c r="I146" s="70">
        <f t="shared" si="140"/>
        <v>0</v>
      </c>
      <c r="J146" s="70">
        <f t="shared" si="141"/>
        <v>0</v>
      </c>
      <c r="K146" s="71">
        <f t="shared" si="142"/>
        <v>0</v>
      </c>
      <c r="L146" s="70">
        <f>ROUND((G146+H146)*(1+RESUMO!$P$10),2)</f>
        <v>0</v>
      </c>
      <c r="M146" s="70">
        <f t="shared" si="143"/>
        <v>0</v>
      </c>
    </row>
    <row r="147" spans="1:13" s="23" customFormat="1" ht="19.5" customHeight="1" x14ac:dyDescent="0.25">
      <c r="A147" s="33" t="s">
        <v>531</v>
      </c>
      <c r="B147" s="122" t="s">
        <v>225</v>
      </c>
      <c r="C147" s="123"/>
      <c r="D147" s="34"/>
      <c r="E147" s="35" t="s">
        <v>224</v>
      </c>
      <c r="F147" s="36">
        <v>115</v>
      </c>
      <c r="G147" s="10"/>
      <c r="H147" s="10"/>
      <c r="I147" s="70">
        <f t="shared" si="140"/>
        <v>0</v>
      </c>
      <c r="J147" s="70">
        <f t="shared" si="141"/>
        <v>0</v>
      </c>
      <c r="K147" s="71">
        <f t="shared" si="142"/>
        <v>0</v>
      </c>
      <c r="L147" s="70">
        <f>ROUND((G147+H147)*(1+RESUMO!$P$10),2)</f>
        <v>0</v>
      </c>
      <c r="M147" s="70">
        <f t="shared" si="143"/>
        <v>0</v>
      </c>
    </row>
    <row r="148" spans="1:13" s="23" customFormat="1" ht="19.5" customHeight="1" x14ac:dyDescent="0.25">
      <c r="A148" s="33" t="s">
        <v>532</v>
      </c>
      <c r="B148" s="122" t="s">
        <v>221</v>
      </c>
      <c r="C148" s="123"/>
      <c r="D148" s="34"/>
      <c r="E148" s="35" t="s">
        <v>33</v>
      </c>
      <c r="F148" s="36">
        <v>2490</v>
      </c>
      <c r="G148" s="10"/>
      <c r="H148" s="10"/>
      <c r="I148" s="70">
        <f>ROUND(F148*G148,2)</f>
        <v>0</v>
      </c>
      <c r="J148" s="70">
        <f>ROUND(F148*H148,2)</f>
        <v>0</v>
      </c>
      <c r="K148" s="71">
        <f>I148+J148</f>
        <v>0</v>
      </c>
      <c r="L148" s="70">
        <f>ROUND((G148+H148)*(1+RESUMO!$P$10),2)</f>
        <v>0</v>
      </c>
      <c r="M148" s="70">
        <f>ROUND(F148*L148,2)</f>
        <v>0</v>
      </c>
    </row>
    <row r="149" spans="1:13" s="23" customFormat="1" ht="19.5" customHeight="1" x14ac:dyDescent="0.25">
      <c r="A149" s="38">
        <v>5</v>
      </c>
      <c r="B149" s="125" t="s">
        <v>782</v>
      </c>
      <c r="C149" s="126"/>
      <c r="D149" s="25"/>
      <c r="E149" s="82"/>
      <c r="F149" s="27"/>
      <c r="G149" s="27"/>
      <c r="H149" s="27"/>
      <c r="I149" s="28">
        <f>SUM(I151:I154,I156:I164,I166:I180)</f>
        <v>0</v>
      </c>
      <c r="J149" s="28">
        <f>SUM(J151:J154,J156:J164,J166:J180)</f>
        <v>0</v>
      </c>
      <c r="K149" s="28">
        <f>SUM(K151:K154,K156:K164,K166:K180)</f>
        <v>0</v>
      </c>
      <c r="L149" s="28"/>
      <c r="M149" s="28"/>
    </row>
    <row r="150" spans="1:13" s="23" customFormat="1" ht="19.5" customHeight="1" x14ac:dyDescent="0.25">
      <c r="A150" s="29" t="s">
        <v>19</v>
      </c>
      <c r="B150" s="127" t="s">
        <v>783</v>
      </c>
      <c r="C150" s="129"/>
      <c r="D150" s="129"/>
      <c r="E150" s="129"/>
      <c r="F150" s="128"/>
      <c r="G150" s="64"/>
      <c r="H150" s="65"/>
      <c r="I150" s="66"/>
      <c r="J150" s="11"/>
      <c r="K150" s="67"/>
      <c r="L150" s="68"/>
      <c r="M150" s="69"/>
    </row>
    <row r="151" spans="1:13" s="23" customFormat="1" ht="19.5" customHeight="1" x14ac:dyDescent="0.25">
      <c r="A151" s="33" t="s">
        <v>20</v>
      </c>
      <c r="B151" s="122" t="s">
        <v>213</v>
      </c>
      <c r="C151" s="123"/>
      <c r="D151" s="34"/>
      <c r="E151" s="35" t="s">
        <v>208</v>
      </c>
      <c r="F151" s="36">
        <v>1933346.27</v>
      </c>
      <c r="G151" s="10"/>
      <c r="H151" s="10"/>
      <c r="I151" s="70">
        <f>ROUND(F151*G151,2)</f>
        <v>0</v>
      </c>
      <c r="J151" s="70">
        <f>ROUND(F151*H151,2)</f>
        <v>0</v>
      </c>
      <c r="K151" s="71">
        <f>I151+J151</f>
        <v>0</v>
      </c>
      <c r="L151" s="70">
        <f>ROUND((G151+H151)*(1+RESUMO!$P$10),2)</f>
        <v>0</v>
      </c>
      <c r="M151" s="70">
        <f>ROUND(F151*L151,2)</f>
        <v>0</v>
      </c>
    </row>
    <row r="152" spans="1:13" s="23" customFormat="1" ht="19.5" customHeight="1" x14ac:dyDescent="0.25">
      <c r="A152" s="33" t="s">
        <v>21</v>
      </c>
      <c r="B152" s="122" t="s">
        <v>211</v>
      </c>
      <c r="C152" s="123"/>
      <c r="D152" s="34"/>
      <c r="E152" s="35" t="s">
        <v>208</v>
      </c>
      <c r="F152" s="36">
        <v>1933346.27</v>
      </c>
      <c r="G152" s="10"/>
      <c r="H152" s="10"/>
      <c r="I152" s="70">
        <f t="shared" ref="I152" si="144">ROUND(F152*G152,2)</f>
        <v>0</v>
      </c>
      <c r="J152" s="70">
        <f t="shared" ref="J152" si="145">ROUND(F152*H152,2)</f>
        <v>0</v>
      </c>
      <c r="K152" s="71">
        <f t="shared" ref="K152" si="146">I152+J152</f>
        <v>0</v>
      </c>
      <c r="L152" s="70">
        <f>ROUND((G152+H152)*(1+RESUMO!$P$10),2)</f>
        <v>0</v>
      </c>
      <c r="M152" s="70">
        <f t="shared" ref="M152" si="147">ROUND(F152*L152,2)</f>
        <v>0</v>
      </c>
    </row>
    <row r="153" spans="1:13" s="23" customFormat="1" ht="19.5" customHeight="1" x14ac:dyDescent="0.25">
      <c r="A153" s="33" t="s">
        <v>22</v>
      </c>
      <c r="B153" s="122" t="s">
        <v>209</v>
      </c>
      <c r="C153" s="123"/>
      <c r="D153" s="34"/>
      <c r="E153" s="35" t="s">
        <v>208</v>
      </c>
      <c r="F153" s="36">
        <v>1933346.27</v>
      </c>
      <c r="G153" s="10"/>
      <c r="H153" s="10"/>
      <c r="I153" s="70">
        <f t="shared" ref="I153" si="148">ROUND(F153*G153,2)</f>
        <v>0</v>
      </c>
      <c r="J153" s="70">
        <f t="shared" ref="J153" si="149">ROUND(F153*H153,2)</f>
        <v>0</v>
      </c>
      <c r="K153" s="71">
        <f t="shared" ref="K153" si="150">I153+J153</f>
        <v>0</v>
      </c>
      <c r="L153" s="70">
        <f>ROUND((G153+H153)*(1+RESUMO!$P$10),2)</f>
        <v>0</v>
      </c>
      <c r="M153" s="70">
        <f t="shared" ref="M153" si="151">ROUND(F153*L153,2)</f>
        <v>0</v>
      </c>
    </row>
    <row r="154" spans="1:13" s="23" customFormat="1" ht="34.5" customHeight="1" x14ac:dyDescent="0.25">
      <c r="A154" s="33" t="s">
        <v>23</v>
      </c>
      <c r="B154" s="122" t="s">
        <v>218</v>
      </c>
      <c r="C154" s="123"/>
      <c r="D154" s="34"/>
      <c r="E154" s="35" t="s">
        <v>33</v>
      </c>
      <c r="F154" s="36">
        <v>24532.59</v>
      </c>
      <c r="G154" s="10"/>
      <c r="H154" s="10"/>
      <c r="I154" s="70">
        <f>ROUND(F154*G154,2)</f>
        <v>0</v>
      </c>
      <c r="J154" s="70">
        <f t="shared" ref="J154:J157" si="152">ROUND(F154*H154,2)</f>
        <v>0</v>
      </c>
      <c r="K154" s="71">
        <f t="shared" ref="K154:K157" si="153">I154+J154</f>
        <v>0</v>
      </c>
      <c r="L154" s="70">
        <f>ROUND((G154+H154)*(1+RESUMO!$P$10),2)</f>
        <v>0</v>
      </c>
      <c r="M154" s="70">
        <f>ROUND(F154*L154,2)</f>
        <v>0</v>
      </c>
    </row>
    <row r="155" spans="1:13" s="23" customFormat="1" ht="19.5" customHeight="1" x14ac:dyDescent="0.25">
      <c r="A155" s="29" t="s">
        <v>24</v>
      </c>
      <c r="B155" s="127" t="s">
        <v>784</v>
      </c>
      <c r="C155" s="128"/>
      <c r="D155" s="30"/>
      <c r="E155" s="31"/>
      <c r="F155" s="32"/>
      <c r="G155" s="32"/>
      <c r="H155" s="32"/>
      <c r="I155" s="66"/>
      <c r="J155" s="66"/>
      <c r="K155" s="66"/>
      <c r="L155" s="66"/>
      <c r="M155" s="66"/>
    </row>
    <row r="156" spans="1:13" s="23" customFormat="1" ht="34.5" customHeight="1" x14ac:dyDescent="0.25">
      <c r="A156" s="33" t="s">
        <v>25</v>
      </c>
      <c r="B156" s="122" t="s">
        <v>234</v>
      </c>
      <c r="C156" s="123"/>
      <c r="D156" s="34"/>
      <c r="E156" s="35" t="s">
        <v>208</v>
      </c>
      <c r="F156" s="36">
        <v>180817.53</v>
      </c>
      <c r="G156" s="10"/>
      <c r="H156" s="10"/>
      <c r="I156" s="70">
        <f>ROUND(F156*G156,2)</f>
        <v>0</v>
      </c>
      <c r="J156" s="70">
        <f>ROUND(F156*H156,2)</f>
        <v>0</v>
      </c>
      <c r="K156" s="71">
        <f>I156+J156</f>
        <v>0</v>
      </c>
      <c r="L156" s="70">
        <f>ROUND((G156+H156)*(1+RESUMO!$P$10),2)</f>
        <v>0</v>
      </c>
      <c r="M156" s="70">
        <f>ROUND(F156*L156,2)</f>
        <v>0</v>
      </c>
    </row>
    <row r="157" spans="1:13" s="23" customFormat="1" ht="19.5" customHeight="1" x14ac:dyDescent="0.25">
      <c r="A157" s="33" t="s">
        <v>61</v>
      </c>
      <c r="B157" s="122" t="s">
        <v>220</v>
      </c>
      <c r="C157" s="123"/>
      <c r="D157" s="34"/>
      <c r="E157" s="35" t="s">
        <v>94</v>
      </c>
      <c r="F157" s="36">
        <v>1385.45</v>
      </c>
      <c r="G157" s="10"/>
      <c r="H157" s="10"/>
      <c r="I157" s="70">
        <f t="shared" ref="I157" si="154">ROUND(F157*G157,2)</f>
        <v>0</v>
      </c>
      <c r="J157" s="70">
        <f t="shared" si="152"/>
        <v>0</v>
      </c>
      <c r="K157" s="71">
        <f t="shared" si="153"/>
        <v>0</v>
      </c>
      <c r="L157" s="70">
        <f>ROUND((G157+H157)*(1+RESUMO!$P$10),2)</f>
        <v>0</v>
      </c>
      <c r="M157" s="70">
        <f t="shared" ref="M157" si="155">ROUND(F157*L157,2)</f>
        <v>0</v>
      </c>
    </row>
    <row r="158" spans="1:13" s="23" customFormat="1" ht="34.5" customHeight="1" x14ac:dyDescent="0.25">
      <c r="A158" s="33" t="s">
        <v>533</v>
      </c>
      <c r="B158" s="122" t="s">
        <v>239</v>
      </c>
      <c r="C158" s="123"/>
      <c r="D158" s="34"/>
      <c r="E158" s="35" t="s">
        <v>94</v>
      </c>
      <c r="F158" s="36">
        <v>1385.45</v>
      </c>
      <c r="G158" s="10"/>
      <c r="H158" s="10"/>
      <c r="I158" s="70">
        <f t="shared" ref="I158" si="156">ROUND(F158*G158,2)</f>
        <v>0</v>
      </c>
      <c r="J158" s="70">
        <f t="shared" ref="J158" si="157">ROUND(F158*H158,2)</f>
        <v>0</v>
      </c>
      <c r="K158" s="71">
        <f t="shared" ref="K158" si="158">I158+J158</f>
        <v>0</v>
      </c>
      <c r="L158" s="70">
        <f>ROUND((G158+H158)*(1+RESUMO!$P$10),2)</f>
        <v>0</v>
      </c>
      <c r="M158" s="70">
        <f t="shared" ref="M158" si="159">ROUND(F158*L158,2)</f>
        <v>0</v>
      </c>
    </row>
    <row r="159" spans="1:13" s="23" customFormat="1" ht="51.75" customHeight="1" x14ac:dyDescent="0.25">
      <c r="A159" s="33" t="s">
        <v>534</v>
      </c>
      <c r="B159" s="122" t="s">
        <v>219</v>
      </c>
      <c r="C159" s="123"/>
      <c r="D159" s="34"/>
      <c r="E159" s="35" t="s">
        <v>208</v>
      </c>
      <c r="F159" s="36">
        <v>106547</v>
      </c>
      <c r="G159" s="10"/>
      <c r="H159" s="10"/>
      <c r="I159" s="70">
        <f t="shared" ref="I159" si="160">ROUND(F159*G159,2)</f>
        <v>0</v>
      </c>
      <c r="J159" s="70">
        <f t="shared" ref="J159" si="161">ROUND(F159*H159,2)</f>
        <v>0</v>
      </c>
      <c r="K159" s="71">
        <f t="shared" ref="K159" si="162">I159+J159</f>
        <v>0</v>
      </c>
      <c r="L159" s="70">
        <f>ROUND((G159+H159)*(1+RESUMO!$P$10),2)</f>
        <v>0</v>
      </c>
      <c r="M159" s="70">
        <f t="shared" ref="M159" si="163">ROUND(F159*L159,2)</f>
        <v>0</v>
      </c>
    </row>
    <row r="160" spans="1:13" s="23" customFormat="1" ht="34.5" customHeight="1" x14ac:dyDescent="0.25">
      <c r="A160" s="33" t="s">
        <v>535</v>
      </c>
      <c r="B160" s="122" t="s">
        <v>754</v>
      </c>
      <c r="C160" s="123"/>
      <c r="D160" s="34"/>
      <c r="E160" s="35" t="s">
        <v>208</v>
      </c>
      <c r="F160" s="36">
        <v>27190.61</v>
      </c>
      <c r="G160" s="10"/>
      <c r="H160" s="10"/>
      <c r="I160" s="70">
        <f t="shared" ref="I160:I169" si="164">ROUND(F160*G160,2)</f>
        <v>0</v>
      </c>
      <c r="J160" s="70">
        <f t="shared" ref="J160:J169" si="165">ROUND(F160*H160,2)</f>
        <v>0</v>
      </c>
      <c r="K160" s="71">
        <f t="shared" ref="K160:K169" si="166">I160+J160</f>
        <v>0</v>
      </c>
      <c r="L160" s="70">
        <f>ROUND((G160+H160)*(1+RESUMO!$P$10),2)</f>
        <v>0</v>
      </c>
      <c r="M160" s="70">
        <f t="shared" ref="M160:M169" si="167">ROUND(F160*L160,2)</f>
        <v>0</v>
      </c>
    </row>
    <row r="161" spans="1:13" s="23" customFormat="1" ht="19.5" customHeight="1" x14ac:dyDescent="0.25">
      <c r="A161" s="33" t="s">
        <v>536</v>
      </c>
      <c r="B161" s="122" t="s">
        <v>764</v>
      </c>
      <c r="C161" s="123"/>
      <c r="D161" s="34"/>
      <c r="E161" s="35" t="s">
        <v>15</v>
      </c>
      <c r="F161" s="36">
        <v>1040</v>
      </c>
      <c r="G161" s="10"/>
      <c r="H161" s="10"/>
      <c r="I161" s="70">
        <f t="shared" si="164"/>
        <v>0</v>
      </c>
      <c r="J161" s="70">
        <f t="shared" si="165"/>
        <v>0</v>
      </c>
      <c r="K161" s="71">
        <f t="shared" si="166"/>
        <v>0</v>
      </c>
      <c r="L161" s="70">
        <f>ROUND((G161+H161)*(1+RESUMO!$P$10),2)</f>
        <v>0</v>
      </c>
      <c r="M161" s="70">
        <f t="shared" si="167"/>
        <v>0</v>
      </c>
    </row>
    <row r="162" spans="1:13" s="23" customFormat="1" ht="34.5" customHeight="1" x14ac:dyDescent="0.25">
      <c r="A162" s="33" t="s">
        <v>537</v>
      </c>
      <c r="B162" s="122" t="s">
        <v>228</v>
      </c>
      <c r="C162" s="123"/>
      <c r="D162" s="34"/>
      <c r="E162" s="35" t="s">
        <v>227</v>
      </c>
      <c r="F162" s="36">
        <v>22</v>
      </c>
      <c r="G162" s="10"/>
      <c r="H162" s="10"/>
      <c r="I162" s="70">
        <f t="shared" si="164"/>
        <v>0</v>
      </c>
      <c r="J162" s="70">
        <f t="shared" si="165"/>
        <v>0</v>
      </c>
      <c r="K162" s="71">
        <f t="shared" si="166"/>
        <v>0</v>
      </c>
      <c r="L162" s="70">
        <f>ROUND((G162+H162)*(1+RESUMO!$P$10),2)</f>
        <v>0</v>
      </c>
      <c r="M162" s="70">
        <f t="shared" si="167"/>
        <v>0</v>
      </c>
    </row>
    <row r="163" spans="1:13" s="23" customFormat="1" ht="19.5" customHeight="1" x14ac:dyDescent="0.25">
      <c r="A163" s="33" t="s">
        <v>538</v>
      </c>
      <c r="B163" s="122" t="s">
        <v>225</v>
      </c>
      <c r="C163" s="123"/>
      <c r="D163" s="34"/>
      <c r="E163" s="35" t="s">
        <v>224</v>
      </c>
      <c r="F163" s="36">
        <v>44</v>
      </c>
      <c r="G163" s="10"/>
      <c r="H163" s="10"/>
      <c r="I163" s="70">
        <f t="shared" si="164"/>
        <v>0</v>
      </c>
      <c r="J163" s="70">
        <f t="shared" si="165"/>
        <v>0</v>
      </c>
      <c r="K163" s="71">
        <f t="shared" si="166"/>
        <v>0</v>
      </c>
      <c r="L163" s="70">
        <f>ROUND((G163+H163)*(1+RESUMO!$P$10),2)</f>
        <v>0</v>
      </c>
      <c r="M163" s="70">
        <f t="shared" si="167"/>
        <v>0</v>
      </c>
    </row>
    <row r="164" spans="1:13" s="23" customFormat="1" ht="19.5" customHeight="1" x14ac:dyDescent="0.25">
      <c r="A164" s="33" t="s">
        <v>539</v>
      </c>
      <c r="B164" s="122" t="s">
        <v>222</v>
      </c>
      <c r="C164" s="123"/>
      <c r="D164" s="34"/>
      <c r="E164" s="35" t="s">
        <v>33</v>
      </c>
      <c r="F164" s="36">
        <v>12359.37</v>
      </c>
      <c r="G164" s="10"/>
      <c r="H164" s="10"/>
      <c r="I164" s="70">
        <f>ROUND(F164*G164,2)</f>
        <v>0</v>
      </c>
      <c r="J164" s="70">
        <f t="shared" si="165"/>
        <v>0</v>
      </c>
      <c r="K164" s="71">
        <f>I164+J164</f>
        <v>0</v>
      </c>
      <c r="L164" s="70">
        <f>ROUND((G164+H164)*(1+RESUMO!$P$10),2)</f>
        <v>0</v>
      </c>
      <c r="M164" s="70">
        <f>ROUND(F164*L164,2)</f>
        <v>0</v>
      </c>
    </row>
    <row r="165" spans="1:13" s="23" customFormat="1" ht="19.5" customHeight="1" x14ac:dyDescent="0.25">
      <c r="A165" s="29" t="s">
        <v>62</v>
      </c>
      <c r="B165" s="127" t="s">
        <v>785</v>
      </c>
      <c r="C165" s="128"/>
      <c r="D165" s="30"/>
      <c r="E165" s="31"/>
      <c r="F165" s="32"/>
      <c r="G165" s="32"/>
      <c r="H165" s="32"/>
      <c r="I165" s="66"/>
      <c r="J165" s="66"/>
      <c r="K165" s="66"/>
      <c r="L165" s="66"/>
      <c r="M165" s="66"/>
    </row>
    <row r="166" spans="1:13" s="23" customFormat="1" ht="19.5" customHeight="1" x14ac:dyDescent="0.25">
      <c r="A166" s="33" t="s">
        <v>63</v>
      </c>
      <c r="B166" s="122" t="s">
        <v>786</v>
      </c>
      <c r="C166" s="123"/>
      <c r="D166" s="34"/>
      <c r="E166" s="35" t="s">
        <v>33</v>
      </c>
      <c r="F166" s="36">
        <v>207.1</v>
      </c>
      <c r="G166" s="10"/>
      <c r="H166" s="10"/>
      <c r="I166" s="70">
        <f>ROUND(F166*G166,2)</f>
        <v>0</v>
      </c>
      <c r="J166" s="70">
        <f>ROUND(F166*H166,2)</f>
        <v>0</v>
      </c>
      <c r="K166" s="71">
        <f>I166+J166</f>
        <v>0</v>
      </c>
      <c r="L166" s="70">
        <f>ROUND((G166+H166)*(1+RESUMO!$P$10),2)</f>
        <v>0</v>
      </c>
      <c r="M166" s="70">
        <f>ROUND(F166*L166,2)</f>
        <v>0</v>
      </c>
    </row>
    <row r="167" spans="1:13" s="23" customFormat="1" ht="19.5" customHeight="1" x14ac:dyDescent="0.25">
      <c r="A167" s="33" t="s">
        <v>64</v>
      </c>
      <c r="B167" s="122" t="s">
        <v>787</v>
      </c>
      <c r="C167" s="123"/>
      <c r="D167" s="34"/>
      <c r="E167" s="35" t="s">
        <v>94</v>
      </c>
      <c r="F167" s="36">
        <v>3125.44</v>
      </c>
      <c r="G167" s="10"/>
      <c r="H167" s="10"/>
      <c r="I167" s="70">
        <f t="shared" si="164"/>
        <v>0</v>
      </c>
      <c r="J167" s="70">
        <f t="shared" si="165"/>
        <v>0</v>
      </c>
      <c r="K167" s="71">
        <f t="shared" si="166"/>
        <v>0</v>
      </c>
      <c r="L167" s="70">
        <f>ROUND((G167+H167)*(1+RESUMO!$P$10),2)</f>
        <v>0</v>
      </c>
      <c r="M167" s="70">
        <f t="shared" si="167"/>
        <v>0</v>
      </c>
    </row>
    <row r="168" spans="1:13" s="23" customFormat="1" ht="19.5" customHeight="1" x14ac:dyDescent="0.25">
      <c r="A168" s="33" t="s">
        <v>65</v>
      </c>
      <c r="B168" s="122" t="s">
        <v>733</v>
      </c>
      <c r="C168" s="123"/>
      <c r="D168" s="34"/>
      <c r="E168" s="35" t="s">
        <v>33</v>
      </c>
      <c r="F168" s="36">
        <v>10437.17</v>
      </c>
      <c r="G168" s="10"/>
      <c r="H168" s="10"/>
      <c r="I168" s="70">
        <f t="shared" si="164"/>
        <v>0</v>
      </c>
      <c r="J168" s="70">
        <f t="shared" si="165"/>
        <v>0</v>
      </c>
      <c r="K168" s="71">
        <f t="shared" si="166"/>
        <v>0</v>
      </c>
      <c r="L168" s="70">
        <f>ROUND((G168+H168)*(1+RESUMO!$P$10),2)</f>
        <v>0</v>
      </c>
      <c r="M168" s="70">
        <f t="shared" si="167"/>
        <v>0</v>
      </c>
    </row>
    <row r="169" spans="1:13" s="23" customFormat="1" ht="34.5" customHeight="1" x14ac:dyDescent="0.25">
      <c r="A169" s="33" t="s">
        <v>66</v>
      </c>
      <c r="B169" s="122" t="s">
        <v>788</v>
      </c>
      <c r="C169" s="123"/>
      <c r="D169" s="34"/>
      <c r="E169" s="35" t="s">
        <v>208</v>
      </c>
      <c r="F169" s="36">
        <v>34827.440000000002</v>
      </c>
      <c r="G169" s="10"/>
      <c r="H169" s="10"/>
      <c r="I169" s="70">
        <f t="shared" si="164"/>
        <v>0</v>
      </c>
      <c r="J169" s="70">
        <f t="shared" si="165"/>
        <v>0</v>
      </c>
      <c r="K169" s="71">
        <f t="shared" si="166"/>
        <v>0</v>
      </c>
      <c r="L169" s="70">
        <f>ROUND((G169+H169)*(1+RESUMO!$P$10),2)</f>
        <v>0</v>
      </c>
      <c r="M169" s="70">
        <f t="shared" si="167"/>
        <v>0</v>
      </c>
    </row>
    <row r="170" spans="1:13" s="23" customFormat="1" ht="51.75" customHeight="1" x14ac:dyDescent="0.25">
      <c r="A170" s="33" t="s">
        <v>267</v>
      </c>
      <c r="B170" s="122" t="s">
        <v>219</v>
      </c>
      <c r="C170" s="123"/>
      <c r="D170" s="34"/>
      <c r="E170" s="35" t="s">
        <v>208</v>
      </c>
      <c r="F170" s="36">
        <v>8976.7800000000007</v>
      </c>
      <c r="G170" s="10"/>
      <c r="H170" s="10"/>
      <c r="I170" s="70">
        <f t="shared" ref="I170" si="168">ROUND(F170*G170,2)</f>
        <v>0</v>
      </c>
      <c r="J170" s="70">
        <f t="shared" ref="J170" si="169">ROUND(F170*H170,2)</f>
        <v>0</v>
      </c>
      <c r="K170" s="71">
        <f t="shared" ref="K170" si="170">I170+J170</f>
        <v>0</v>
      </c>
      <c r="L170" s="70">
        <f>ROUND((G170+H170)*(1+RESUMO!$P$10),2)</f>
        <v>0</v>
      </c>
      <c r="M170" s="70">
        <f t="shared" ref="M170" si="171">ROUND(F170*L170,2)</f>
        <v>0</v>
      </c>
    </row>
    <row r="171" spans="1:13" s="23" customFormat="1" ht="51.75" customHeight="1" x14ac:dyDescent="0.25">
      <c r="A171" s="33" t="s">
        <v>266</v>
      </c>
      <c r="B171" s="122" t="s">
        <v>789</v>
      </c>
      <c r="C171" s="123"/>
      <c r="D171" s="34"/>
      <c r="E171" s="35" t="s">
        <v>208</v>
      </c>
      <c r="F171" s="36">
        <v>3447.3</v>
      </c>
      <c r="G171" s="10"/>
      <c r="H171" s="10"/>
      <c r="I171" s="70">
        <f t="shared" ref="I171" si="172">ROUND(F171*G171,2)</f>
        <v>0</v>
      </c>
      <c r="J171" s="70">
        <f t="shared" ref="J171" si="173">ROUND(F171*H171,2)</f>
        <v>0</v>
      </c>
      <c r="K171" s="71">
        <f t="shared" ref="K171" si="174">I171+J171</f>
        <v>0</v>
      </c>
      <c r="L171" s="70">
        <f>ROUND((G171+H171)*(1+RESUMO!$P$10),2)</f>
        <v>0</v>
      </c>
      <c r="M171" s="70">
        <f t="shared" ref="M171" si="175">ROUND(F171*L171,2)</f>
        <v>0</v>
      </c>
    </row>
    <row r="172" spans="1:13" s="23" customFormat="1" ht="19.5" customHeight="1" x14ac:dyDescent="0.25">
      <c r="A172" s="33" t="s">
        <v>265</v>
      </c>
      <c r="B172" s="122" t="s">
        <v>220</v>
      </c>
      <c r="C172" s="123"/>
      <c r="D172" s="34"/>
      <c r="E172" s="35" t="s">
        <v>94</v>
      </c>
      <c r="F172" s="36">
        <v>1048.45</v>
      </c>
      <c r="G172" s="10"/>
      <c r="H172" s="10"/>
      <c r="I172" s="70">
        <f t="shared" ref="I172:I179" si="176">ROUND(F172*G172,2)</f>
        <v>0</v>
      </c>
      <c r="J172" s="70">
        <f t="shared" ref="J172:J179" si="177">ROUND(F172*H172,2)</f>
        <v>0</v>
      </c>
      <c r="K172" s="71">
        <f t="shared" ref="K172:K179" si="178">I172+J172</f>
        <v>0</v>
      </c>
      <c r="L172" s="70">
        <f>ROUND((G172+H172)*(1+RESUMO!$P$10),2)</f>
        <v>0</v>
      </c>
      <c r="M172" s="70">
        <f t="shared" ref="M172:M179" si="179">ROUND(F172*L172,2)</f>
        <v>0</v>
      </c>
    </row>
    <row r="173" spans="1:13" s="23" customFormat="1" ht="34.5" customHeight="1" x14ac:dyDescent="0.25">
      <c r="A173" s="33" t="s">
        <v>264</v>
      </c>
      <c r="B173" s="122" t="s">
        <v>239</v>
      </c>
      <c r="C173" s="123"/>
      <c r="D173" s="34"/>
      <c r="E173" s="35" t="s">
        <v>94</v>
      </c>
      <c r="F173" s="36">
        <v>1048.45</v>
      </c>
      <c r="G173" s="10"/>
      <c r="H173" s="10"/>
      <c r="I173" s="70">
        <f t="shared" si="176"/>
        <v>0</v>
      </c>
      <c r="J173" s="70">
        <f t="shared" si="177"/>
        <v>0</v>
      </c>
      <c r="K173" s="71">
        <f t="shared" si="178"/>
        <v>0</v>
      </c>
      <c r="L173" s="70">
        <f>ROUND((G173+H173)*(1+RESUMO!$P$10),2)</f>
        <v>0</v>
      </c>
      <c r="M173" s="70">
        <f t="shared" si="179"/>
        <v>0</v>
      </c>
    </row>
    <row r="174" spans="1:13" s="23" customFormat="1" ht="34.5" customHeight="1" x14ac:dyDescent="0.25">
      <c r="A174" s="33" t="s">
        <v>263</v>
      </c>
      <c r="B174" s="122" t="s">
        <v>790</v>
      </c>
      <c r="C174" s="123"/>
      <c r="D174" s="34"/>
      <c r="E174" s="35" t="s">
        <v>14</v>
      </c>
      <c r="F174" s="36">
        <v>4023.9900000000002</v>
      </c>
      <c r="G174" s="10"/>
      <c r="H174" s="10"/>
      <c r="I174" s="70">
        <f t="shared" si="176"/>
        <v>0</v>
      </c>
      <c r="J174" s="70">
        <f t="shared" si="177"/>
        <v>0</v>
      </c>
      <c r="K174" s="71">
        <f t="shared" si="178"/>
        <v>0</v>
      </c>
      <c r="L174" s="70">
        <f>ROUND((G174+H174)*(1+RESUMO!$P$10),2)</f>
        <v>0</v>
      </c>
      <c r="M174" s="70">
        <f t="shared" si="179"/>
        <v>0</v>
      </c>
    </row>
    <row r="175" spans="1:13" s="23" customFormat="1" ht="19.5" customHeight="1" x14ac:dyDescent="0.25">
      <c r="A175" s="33" t="s">
        <v>262</v>
      </c>
      <c r="B175" s="122" t="s">
        <v>737</v>
      </c>
      <c r="C175" s="123"/>
      <c r="D175" s="34"/>
      <c r="E175" s="35" t="s">
        <v>14</v>
      </c>
      <c r="F175" s="36">
        <v>2145.5100000000002</v>
      </c>
      <c r="G175" s="10"/>
      <c r="H175" s="10"/>
      <c r="I175" s="70">
        <f t="shared" si="176"/>
        <v>0</v>
      </c>
      <c r="J175" s="70">
        <f t="shared" si="177"/>
        <v>0</v>
      </c>
      <c r="K175" s="71">
        <f t="shared" si="178"/>
        <v>0</v>
      </c>
      <c r="L175" s="70">
        <f>ROUND((G175+H175)*(1+RESUMO!$P$10),2)</f>
        <v>0</v>
      </c>
      <c r="M175" s="70">
        <f t="shared" si="179"/>
        <v>0</v>
      </c>
    </row>
    <row r="176" spans="1:13" s="23" customFormat="1" ht="19.5" customHeight="1" x14ac:dyDescent="0.25">
      <c r="A176" s="33" t="s">
        <v>261</v>
      </c>
      <c r="B176" s="122" t="s">
        <v>222</v>
      </c>
      <c r="C176" s="123"/>
      <c r="D176" s="34"/>
      <c r="E176" s="35" t="s">
        <v>33</v>
      </c>
      <c r="F176" s="36">
        <v>10437.17</v>
      </c>
      <c r="G176" s="10"/>
      <c r="H176" s="10"/>
      <c r="I176" s="70">
        <f t="shared" si="176"/>
        <v>0</v>
      </c>
      <c r="J176" s="70">
        <f t="shared" si="177"/>
        <v>0</v>
      </c>
      <c r="K176" s="71">
        <f t="shared" si="178"/>
        <v>0</v>
      </c>
      <c r="L176" s="70">
        <f>ROUND((G176+H176)*(1+RESUMO!$P$10),2)</f>
        <v>0</v>
      </c>
      <c r="M176" s="70">
        <f t="shared" si="179"/>
        <v>0</v>
      </c>
    </row>
    <row r="177" spans="1:13" s="23" customFormat="1" ht="19.5" customHeight="1" x14ac:dyDescent="0.25">
      <c r="A177" s="33" t="s">
        <v>540</v>
      </c>
      <c r="B177" s="122" t="s">
        <v>764</v>
      </c>
      <c r="C177" s="123"/>
      <c r="D177" s="34"/>
      <c r="E177" s="35" t="s">
        <v>15</v>
      </c>
      <c r="F177" s="36">
        <v>787</v>
      </c>
      <c r="G177" s="10"/>
      <c r="H177" s="10"/>
      <c r="I177" s="70">
        <f t="shared" si="176"/>
        <v>0</v>
      </c>
      <c r="J177" s="70">
        <f t="shared" si="177"/>
        <v>0</v>
      </c>
      <c r="K177" s="71">
        <f t="shared" si="178"/>
        <v>0</v>
      </c>
      <c r="L177" s="70">
        <f>ROUND((G177+H177)*(1+RESUMO!$P$10),2)</f>
        <v>0</v>
      </c>
      <c r="M177" s="70">
        <f t="shared" si="179"/>
        <v>0</v>
      </c>
    </row>
    <row r="178" spans="1:13" s="23" customFormat="1" ht="34.5" customHeight="1" x14ac:dyDescent="0.25">
      <c r="A178" s="33" t="s">
        <v>541</v>
      </c>
      <c r="B178" s="122" t="s">
        <v>228</v>
      </c>
      <c r="C178" s="123"/>
      <c r="D178" s="34"/>
      <c r="E178" s="35" t="s">
        <v>227</v>
      </c>
      <c r="F178" s="36">
        <v>17</v>
      </c>
      <c r="G178" s="10"/>
      <c r="H178" s="10"/>
      <c r="I178" s="70">
        <f t="shared" si="176"/>
        <v>0</v>
      </c>
      <c r="J178" s="70">
        <f t="shared" si="177"/>
        <v>0</v>
      </c>
      <c r="K178" s="71">
        <f t="shared" si="178"/>
        <v>0</v>
      </c>
      <c r="L178" s="70">
        <f>ROUND((G178+H178)*(1+RESUMO!$P$10),2)</f>
        <v>0</v>
      </c>
      <c r="M178" s="70">
        <f t="shared" si="179"/>
        <v>0</v>
      </c>
    </row>
    <row r="179" spans="1:13" s="23" customFormat="1" ht="19.5" customHeight="1" x14ac:dyDescent="0.25">
      <c r="A179" s="33" t="s">
        <v>542</v>
      </c>
      <c r="B179" s="122" t="s">
        <v>225</v>
      </c>
      <c r="C179" s="123"/>
      <c r="D179" s="34"/>
      <c r="E179" s="35" t="s">
        <v>224</v>
      </c>
      <c r="F179" s="36">
        <v>33</v>
      </c>
      <c r="G179" s="10"/>
      <c r="H179" s="10"/>
      <c r="I179" s="70">
        <f t="shared" si="176"/>
        <v>0</v>
      </c>
      <c r="J179" s="70">
        <f t="shared" si="177"/>
        <v>0</v>
      </c>
      <c r="K179" s="71">
        <f t="shared" si="178"/>
        <v>0</v>
      </c>
      <c r="L179" s="70">
        <f>ROUND((G179+H179)*(1+RESUMO!$P$10),2)</f>
        <v>0</v>
      </c>
      <c r="M179" s="70">
        <f t="shared" si="179"/>
        <v>0</v>
      </c>
    </row>
    <row r="180" spans="1:13" s="23" customFormat="1" ht="19.5" customHeight="1" x14ac:dyDescent="0.25">
      <c r="A180" s="33" t="s">
        <v>543</v>
      </c>
      <c r="B180" s="122" t="s">
        <v>791</v>
      </c>
      <c r="C180" s="123"/>
      <c r="D180" s="34"/>
      <c r="E180" s="35" t="s">
        <v>33</v>
      </c>
      <c r="F180" s="36">
        <v>10437.17</v>
      </c>
      <c r="G180" s="10"/>
      <c r="H180" s="10"/>
      <c r="I180" s="70">
        <f>ROUND(F180*G180,2)</f>
        <v>0</v>
      </c>
      <c r="J180" s="70">
        <f t="shared" ref="J180" si="180">ROUND(F180*H180,2)</f>
        <v>0</v>
      </c>
      <c r="K180" s="71">
        <f>I180+J180</f>
        <v>0</v>
      </c>
      <c r="L180" s="70">
        <f>ROUND((G180+H180)*(1+RESUMO!$P$10),2)</f>
        <v>0</v>
      </c>
      <c r="M180" s="70">
        <f>ROUND(F180*L180,2)</f>
        <v>0</v>
      </c>
    </row>
    <row r="181" spans="1:13" s="23" customFormat="1" ht="19.5" customHeight="1" x14ac:dyDescent="0.25">
      <c r="A181" s="38">
        <v>6</v>
      </c>
      <c r="B181" s="125" t="s">
        <v>792</v>
      </c>
      <c r="C181" s="126"/>
      <c r="D181" s="25"/>
      <c r="E181" s="82"/>
      <c r="F181" s="27"/>
      <c r="G181" s="27"/>
      <c r="H181" s="27"/>
      <c r="I181" s="28">
        <f>SUM(I183:I194,I196,I198:I204,I206:I218)</f>
        <v>0</v>
      </c>
      <c r="J181" s="28">
        <f>SUM(J183:J194,J196,J198:J204,J206:J218)</f>
        <v>0</v>
      </c>
      <c r="K181" s="28">
        <f>SUM(K183:K194,K196,K198:K204,K206:K218)</f>
        <v>0</v>
      </c>
      <c r="L181" s="28"/>
      <c r="M181" s="28"/>
    </row>
    <row r="182" spans="1:13" s="23" customFormat="1" ht="19.5" customHeight="1" x14ac:dyDescent="0.25">
      <c r="A182" s="29" t="s">
        <v>26</v>
      </c>
      <c r="B182" s="127" t="s">
        <v>793</v>
      </c>
      <c r="C182" s="129"/>
      <c r="D182" s="129"/>
      <c r="E182" s="129"/>
      <c r="F182" s="128"/>
      <c r="G182" s="32"/>
      <c r="H182" s="32"/>
      <c r="I182" s="66"/>
      <c r="J182" s="66"/>
      <c r="K182" s="66"/>
      <c r="L182" s="66"/>
      <c r="M182" s="66"/>
    </row>
    <row r="183" spans="1:13" s="23" customFormat="1" ht="19.5" customHeight="1" x14ac:dyDescent="0.25">
      <c r="A183" s="33" t="s">
        <v>27</v>
      </c>
      <c r="B183" s="122" t="s">
        <v>213</v>
      </c>
      <c r="C183" s="123"/>
      <c r="D183" s="34"/>
      <c r="E183" s="35" t="s">
        <v>208</v>
      </c>
      <c r="F183" s="36">
        <v>25654.770000000004</v>
      </c>
      <c r="G183" s="10"/>
      <c r="H183" s="10"/>
      <c r="I183" s="70">
        <f>ROUND(F183*G183,2)</f>
        <v>0</v>
      </c>
      <c r="J183" s="70">
        <f>ROUND(F183*H183,2)</f>
        <v>0</v>
      </c>
      <c r="K183" s="71">
        <f>I183+J183</f>
        <v>0</v>
      </c>
      <c r="L183" s="70">
        <f>ROUND((G183+H183)*(1+RESUMO!$P$10),2)</f>
        <v>0</v>
      </c>
      <c r="M183" s="70">
        <f>ROUND(F183*L183,2)</f>
        <v>0</v>
      </c>
    </row>
    <row r="184" spans="1:13" s="23" customFormat="1" ht="19.5" customHeight="1" x14ac:dyDescent="0.25">
      <c r="A184" s="33" t="s">
        <v>28</v>
      </c>
      <c r="B184" s="122" t="s">
        <v>211</v>
      </c>
      <c r="C184" s="123"/>
      <c r="D184" s="34"/>
      <c r="E184" s="35" t="s">
        <v>208</v>
      </c>
      <c r="F184" s="36">
        <v>25654.770000000004</v>
      </c>
      <c r="G184" s="10"/>
      <c r="H184" s="10"/>
      <c r="I184" s="70">
        <f t="shared" ref="I184:I186" si="181">ROUND(F184*G184,2)</f>
        <v>0</v>
      </c>
      <c r="J184" s="70">
        <f t="shared" ref="J184:J186" si="182">ROUND(F184*H184,2)</f>
        <v>0</v>
      </c>
      <c r="K184" s="71">
        <f t="shared" ref="K184:K186" si="183">I184+J184</f>
        <v>0</v>
      </c>
      <c r="L184" s="70">
        <f>ROUND((G184+H184)*(1+RESUMO!$P$10),2)</f>
        <v>0</v>
      </c>
      <c r="M184" s="70">
        <f t="shared" ref="M184:M186" si="184">ROUND(F184*L184,2)</f>
        <v>0</v>
      </c>
    </row>
    <row r="185" spans="1:13" s="23" customFormat="1" ht="19.5" customHeight="1" x14ac:dyDescent="0.25">
      <c r="A185" s="33" t="s">
        <v>29</v>
      </c>
      <c r="B185" s="122" t="s">
        <v>209</v>
      </c>
      <c r="C185" s="123"/>
      <c r="D185" s="34"/>
      <c r="E185" s="35" t="s">
        <v>208</v>
      </c>
      <c r="F185" s="36">
        <v>25654.770000000004</v>
      </c>
      <c r="G185" s="10"/>
      <c r="H185" s="10"/>
      <c r="I185" s="70">
        <f t="shared" si="181"/>
        <v>0</v>
      </c>
      <c r="J185" s="70">
        <f t="shared" si="182"/>
        <v>0</v>
      </c>
      <c r="K185" s="71">
        <f t="shared" si="183"/>
        <v>0</v>
      </c>
      <c r="L185" s="70">
        <f>ROUND((G185+H185)*(1+RESUMO!$P$10),2)</f>
        <v>0</v>
      </c>
      <c r="M185" s="70">
        <f t="shared" si="184"/>
        <v>0</v>
      </c>
    </row>
    <row r="186" spans="1:13" s="23" customFormat="1" ht="33.75" customHeight="1" x14ac:dyDescent="0.25">
      <c r="A186" s="33" t="s">
        <v>203</v>
      </c>
      <c r="B186" s="122" t="s">
        <v>234</v>
      </c>
      <c r="C186" s="123"/>
      <c r="D186" s="34"/>
      <c r="E186" s="35" t="s">
        <v>208</v>
      </c>
      <c r="F186" s="36">
        <v>8704.85</v>
      </c>
      <c r="G186" s="10"/>
      <c r="H186" s="10"/>
      <c r="I186" s="70">
        <f t="shared" si="181"/>
        <v>0</v>
      </c>
      <c r="J186" s="70">
        <f t="shared" si="182"/>
        <v>0</v>
      </c>
      <c r="K186" s="71">
        <f t="shared" si="183"/>
        <v>0</v>
      </c>
      <c r="L186" s="70">
        <f>ROUND((G186+H186)*(1+RESUMO!$P$10),2)</f>
        <v>0</v>
      </c>
      <c r="M186" s="70">
        <f t="shared" si="184"/>
        <v>0</v>
      </c>
    </row>
    <row r="187" spans="1:13" s="23" customFormat="1" ht="19.5" customHeight="1" x14ac:dyDescent="0.25">
      <c r="A187" s="33" t="s">
        <v>202</v>
      </c>
      <c r="B187" s="122" t="s">
        <v>220</v>
      </c>
      <c r="C187" s="123"/>
      <c r="D187" s="34"/>
      <c r="E187" s="35" t="s">
        <v>94</v>
      </c>
      <c r="F187" s="36">
        <v>50.23</v>
      </c>
      <c r="G187" s="10"/>
      <c r="H187" s="10"/>
      <c r="I187" s="70">
        <f t="shared" ref="I187:I193" si="185">ROUND(F187*G187,2)</f>
        <v>0</v>
      </c>
      <c r="J187" s="70">
        <f t="shared" ref="J187:J193" si="186">ROUND(F187*H187,2)</f>
        <v>0</v>
      </c>
      <c r="K187" s="71">
        <f t="shared" ref="K187:K193" si="187">I187+J187</f>
        <v>0</v>
      </c>
      <c r="L187" s="70">
        <f>ROUND((G187+H187)*(1+RESUMO!$P$10),2)</f>
        <v>0</v>
      </c>
      <c r="M187" s="70">
        <f t="shared" ref="M187:M193" si="188">ROUND(F187*L187,2)</f>
        <v>0</v>
      </c>
    </row>
    <row r="188" spans="1:13" s="23" customFormat="1" ht="34.5" customHeight="1" x14ac:dyDescent="0.25">
      <c r="A188" s="33" t="s">
        <v>201</v>
      </c>
      <c r="B188" s="122" t="s">
        <v>239</v>
      </c>
      <c r="C188" s="123"/>
      <c r="D188" s="34"/>
      <c r="E188" s="35" t="s">
        <v>94</v>
      </c>
      <c r="F188" s="36">
        <v>50.23</v>
      </c>
      <c r="G188" s="10"/>
      <c r="H188" s="10"/>
      <c r="I188" s="70">
        <f t="shared" si="185"/>
        <v>0</v>
      </c>
      <c r="J188" s="70">
        <f t="shared" si="186"/>
        <v>0</v>
      </c>
      <c r="K188" s="71">
        <f t="shared" si="187"/>
        <v>0</v>
      </c>
      <c r="L188" s="70">
        <f>ROUND((G188+H188)*(1+RESUMO!$P$10),2)</f>
        <v>0</v>
      </c>
      <c r="M188" s="70">
        <f t="shared" si="188"/>
        <v>0</v>
      </c>
    </row>
    <row r="189" spans="1:13" ht="37.5" customHeight="1" x14ac:dyDescent="0.25">
      <c r="A189" s="33" t="s">
        <v>200</v>
      </c>
      <c r="B189" s="161" t="s">
        <v>232</v>
      </c>
      <c r="C189" s="123"/>
      <c r="D189" s="34"/>
      <c r="E189" s="35" t="s">
        <v>208</v>
      </c>
      <c r="F189" s="36">
        <v>478.27</v>
      </c>
      <c r="G189" s="10"/>
      <c r="H189" s="10"/>
      <c r="I189" s="70">
        <f t="shared" si="185"/>
        <v>0</v>
      </c>
      <c r="J189" s="70">
        <f t="shared" si="186"/>
        <v>0</v>
      </c>
      <c r="K189" s="71">
        <f t="shared" si="187"/>
        <v>0</v>
      </c>
      <c r="L189" s="70">
        <f>ROUND((G189+H189)*(1+RESUMO!$P$10),2)</f>
        <v>0</v>
      </c>
      <c r="M189" s="70">
        <f t="shared" si="188"/>
        <v>0</v>
      </c>
    </row>
    <row r="190" spans="1:13" ht="18" customHeight="1" x14ac:dyDescent="0.25">
      <c r="A190" s="33" t="s">
        <v>199</v>
      </c>
      <c r="B190" s="122" t="s">
        <v>764</v>
      </c>
      <c r="C190" s="123"/>
      <c r="D190" s="34"/>
      <c r="E190" s="35" t="s">
        <v>15</v>
      </c>
      <c r="F190" s="36">
        <v>38</v>
      </c>
      <c r="G190" s="10"/>
      <c r="H190" s="10"/>
      <c r="I190" s="70">
        <f t="shared" si="185"/>
        <v>0</v>
      </c>
      <c r="J190" s="70">
        <f t="shared" si="186"/>
        <v>0</v>
      </c>
      <c r="K190" s="71">
        <f t="shared" si="187"/>
        <v>0</v>
      </c>
      <c r="L190" s="70">
        <f>ROUND((G190+H190)*(1+RESUMO!$P$10),2)</f>
        <v>0</v>
      </c>
      <c r="M190" s="70">
        <f t="shared" si="188"/>
        <v>0</v>
      </c>
    </row>
    <row r="191" spans="1:13" ht="34.5" customHeight="1" x14ac:dyDescent="0.25">
      <c r="A191" s="33" t="s">
        <v>544</v>
      </c>
      <c r="B191" s="122" t="s">
        <v>228</v>
      </c>
      <c r="C191" s="123"/>
      <c r="D191" s="34"/>
      <c r="E191" s="35" t="s">
        <v>227</v>
      </c>
      <c r="F191" s="36">
        <v>1</v>
      </c>
      <c r="G191" s="10"/>
      <c r="H191" s="10"/>
      <c r="I191" s="70">
        <f t="shared" si="185"/>
        <v>0</v>
      </c>
      <c r="J191" s="70">
        <f t="shared" si="186"/>
        <v>0</v>
      </c>
      <c r="K191" s="71">
        <f t="shared" si="187"/>
        <v>0</v>
      </c>
      <c r="L191" s="70">
        <f>ROUND((G191+H191)*(1+RESUMO!$P$10),2)</f>
        <v>0</v>
      </c>
      <c r="M191" s="70">
        <f t="shared" si="188"/>
        <v>0</v>
      </c>
    </row>
    <row r="192" spans="1:13" ht="18" customHeight="1" x14ac:dyDescent="0.25">
      <c r="A192" s="33" t="s">
        <v>545</v>
      </c>
      <c r="B192" s="122" t="s">
        <v>225</v>
      </c>
      <c r="C192" s="123"/>
      <c r="D192" s="34"/>
      <c r="E192" s="35" t="s">
        <v>224</v>
      </c>
      <c r="F192" s="36">
        <v>2</v>
      </c>
      <c r="G192" s="10"/>
      <c r="H192" s="10"/>
      <c r="I192" s="70">
        <f t="shared" si="185"/>
        <v>0</v>
      </c>
      <c r="J192" s="70">
        <f t="shared" si="186"/>
        <v>0</v>
      </c>
      <c r="K192" s="71">
        <f t="shared" si="187"/>
        <v>0</v>
      </c>
      <c r="L192" s="70">
        <f>ROUND((G192+H192)*(1+RESUMO!$P$10),2)</f>
        <v>0</v>
      </c>
      <c r="M192" s="70">
        <f t="shared" si="188"/>
        <v>0</v>
      </c>
    </row>
    <row r="193" spans="1:13" ht="18" customHeight="1" x14ac:dyDescent="0.25">
      <c r="A193" s="33" t="s">
        <v>546</v>
      </c>
      <c r="B193" s="122" t="s">
        <v>222</v>
      </c>
      <c r="C193" s="123"/>
      <c r="D193" s="34"/>
      <c r="E193" s="35" t="s">
        <v>33</v>
      </c>
      <c r="F193" s="36">
        <v>595</v>
      </c>
      <c r="G193" s="10"/>
      <c r="H193" s="10"/>
      <c r="I193" s="70">
        <f t="shared" si="185"/>
        <v>0</v>
      </c>
      <c r="J193" s="70">
        <f t="shared" si="186"/>
        <v>0</v>
      </c>
      <c r="K193" s="71">
        <f t="shared" si="187"/>
        <v>0</v>
      </c>
      <c r="L193" s="70">
        <f>ROUND((G193+H193)*(1+RESUMO!$P$10),2)</f>
        <v>0</v>
      </c>
      <c r="M193" s="70">
        <f t="shared" si="188"/>
        <v>0</v>
      </c>
    </row>
    <row r="194" spans="1:13" ht="34.5" customHeight="1" x14ac:dyDescent="0.25">
      <c r="A194" s="33" t="s">
        <v>547</v>
      </c>
      <c r="B194" s="161" t="s">
        <v>794</v>
      </c>
      <c r="C194" s="123"/>
      <c r="D194" s="34"/>
      <c r="E194" s="35" t="s">
        <v>14</v>
      </c>
      <c r="F194" s="36">
        <v>18</v>
      </c>
      <c r="G194" s="10"/>
      <c r="H194" s="10"/>
      <c r="I194" s="70">
        <f>ROUND(F194*G194,2)</f>
        <v>0</v>
      </c>
      <c r="J194" s="70">
        <f>ROUND(F194*H194,2)</f>
        <v>0</v>
      </c>
      <c r="K194" s="71">
        <f>I194+J194</f>
        <v>0</v>
      </c>
      <c r="L194" s="70">
        <f>ROUND((G194+H194)*(1+RESUMO!$P$10),2)</f>
        <v>0</v>
      </c>
      <c r="M194" s="70">
        <f>ROUND(F194*L194,2)</f>
        <v>0</v>
      </c>
    </row>
    <row r="195" spans="1:13" ht="18" customHeight="1" x14ac:dyDescent="0.25">
      <c r="A195" s="29" t="s">
        <v>67</v>
      </c>
      <c r="B195" s="127" t="s">
        <v>795</v>
      </c>
      <c r="C195" s="128"/>
      <c r="D195" s="30"/>
      <c r="E195" s="31"/>
      <c r="F195" s="32"/>
      <c r="G195" s="32"/>
      <c r="H195" s="32"/>
      <c r="I195" s="66"/>
      <c r="J195" s="66"/>
      <c r="K195" s="66"/>
      <c r="L195" s="66"/>
      <c r="M195" s="66"/>
    </row>
    <row r="196" spans="1:13" ht="18" customHeight="1" x14ac:dyDescent="0.25">
      <c r="A196" s="33" t="s">
        <v>198</v>
      </c>
      <c r="B196" s="122" t="s">
        <v>796</v>
      </c>
      <c r="C196" s="123"/>
      <c r="D196" s="34"/>
      <c r="E196" s="35" t="s">
        <v>14</v>
      </c>
      <c r="F196" s="36">
        <v>55</v>
      </c>
      <c r="G196" s="10"/>
      <c r="H196" s="10"/>
      <c r="I196" s="70">
        <f>ROUND(F196*G196,2)</f>
        <v>0</v>
      </c>
      <c r="J196" s="70">
        <f>ROUND(F196*H196,2)</f>
        <v>0</v>
      </c>
      <c r="K196" s="71">
        <f>I196+J196</f>
        <v>0</v>
      </c>
      <c r="L196" s="70">
        <f>ROUND((G196+H196)*(1+RESUMO!$P$10),2)</f>
        <v>0</v>
      </c>
      <c r="M196" s="70">
        <f>ROUND(F196*L196,2)</f>
        <v>0</v>
      </c>
    </row>
    <row r="197" spans="1:13" ht="18" customHeight="1" x14ac:dyDescent="0.25">
      <c r="A197" s="29" t="s">
        <v>68</v>
      </c>
      <c r="B197" s="127" t="s">
        <v>797</v>
      </c>
      <c r="C197" s="128"/>
      <c r="D197" s="30"/>
      <c r="E197" s="31"/>
      <c r="F197" s="32"/>
      <c r="G197" s="32"/>
      <c r="H197" s="32"/>
      <c r="I197" s="66"/>
      <c r="J197" s="66"/>
      <c r="K197" s="66"/>
      <c r="L197" s="66"/>
      <c r="M197" s="66"/>
    </row>
    <row r="198" spans="1:13" ht="18" customHeight="1" x14ac:dyDescent="0.25">
      <c r="A198" s="33" t="s">
        <v>196</v>
      </c>
      <c r="B198" s="122" t="s">
        <v>213</v>
      </c>
      <c r="C198" s="123"/>
      <c r="D198" s="34"/>
      <c r="E198" s="35" t="s">
        <v>208</v>
      </c>
      <c r="F198" s="36">
        <v>1222.9199999999998</v>
      </c>
      <c r="G198" s="10"/>
      <c r="H198" s="10"/>
      <c r="I198" s="70">
        <f>ROUND(F198*G198,2)</f>
        <v>0</v>
      </c>
      <c r="J198" s="70">
        <f>ROUND(F198*H198,2)</f>
        <v>0</v>
      </c>
      <c r="K198" s="71">
        <f>I198+J198</f>
        <v>0</v>
      </c>
      <c r="L198" s="70">
        <f>ROUND((G198+H198)*(1+RESUMO!$P$10),2)</f>
        <v>0</v>
      </c>
      <c r="M198" s="70">
        <f>ROUND(F198*L198,2)</f>
        <v>0</v>
      </c>
    </row>
    <row r="199" spans="1:13" ht="18" customHeight="1" x14ac:dyDescent="0.25">
      <c r="A199" s="33" t="s">
        <v>195</v>
      </c>
      <c r="B199" s="122" t="s">
        <v>211</v>
      </c>
      <c r="C199" s="123"/>
      <c r="D199" s="34"/>
      <c r="E199" s="35" t="s">
        <v>208</v>
      </c>
      <c r="F199" s="36">
        <v>1222.9199999999998</v>
      </c>
      <c r="G199" s="10"/>
      <c r="H199" s="10"/>
      <c r="I199" s="70">
        <f t="shared" ref="I199:I203" si="189">ROUND(F199*G199,2)</f>
        <v>0</v>
      </c>
      <c r="J199" s="70">
        <f t="shared" ref="J199:J204" si="190">ROUND(F199*H199,2)</f>
        <v>0</v>
      </c>
      <c r="K199" s="71">
        <f t="shared" ref="K199:K204" si="191">I199+J199</f>
        <v>0</v>
      </c>
      <c r="L199" s="70">
        <f>ROUND((G199+H199)*(1+RESUMO!$P$10),2)</f>
        <v>0</v>
      </c>
      <c r="M199" s="70">
        <f t="shared" ref="M199:M203" si="192">ROUND(F199*L199,2)</f>
        <v>0</v>
      </c>
    </row>
    <row r="200" spans="1:13" ht="18" customHeight="1" x14ac:dyDescent="0.25">
      <c r="A200" s="33" t="s">
        <v>194</v>
      </c>
      <c r="B200" s="122" t="s">
        <v>209</v>
      </c>
      <c r="C200" s="123"/>
      <c r="D200" s="34"/>
      <c r="E200" s="35" t="s">
        <v>208</v>
      </c>
      <c r="F200" s="36">
        <v>1222.9199999999998</v>
      </c>
      <c r="G200" s="10"/>
      <c r="H200" s="10"/>
      <c r="I200" s="70">
        <f t="shared" si="189"/>
        <v>0</v>
      </c>
      <c r="J200" s="70">
        <f t="shared" si="190"/>
        <v>0</v>
      </c>
      <c r="K200" s="71">
        <f t="shared" si="191"/>
        <v>0</v>
      </c>
      <c r="L200" s="70">
        <f>ROUND((G200+H200)*(1+RESUMO!$P$10),2)</f>
        <v>0</v>
      </c>
      <c r="M200" s="70">
        <f t="shared" si="192"/>
        <v>0</v>
      </c>
    </row>
    <row r="201" spans="1:13" ht="18" customHeight="1" x14ac:dyDescent="0.25">
      <c r="A201" s="33" t="s">
        <v>193</v>
      </c>
      <c r="B201" s="122" t="s">
        <v>786</v>
      </c>
      <c r="C201" s="123"/>
      <c r="D201" s="34"/>
      <c r="E201" s="35" t="s">
        <v>33</v>
      </c>
      <c r="F201" s="36">
        <v>10.8</v>
      </c>
      <c r="G201" s="10"/>
      <c r="H201" s="10"/>
      <c r="I201" s="70">
        <f t="shared" si="189"/>
        <v>0</v>
      </c>
      <c r="J201" s="70">
        <f t="shared" si="190"/>
        <v>0</v>
      </c>
      <c r="K201" s="71">
        <f t="shared" si="191"/>
        <v>0</v>
      </c>
      <c r="L201" s="70">
        <f>ROUND((G201+H201)*(1+RESUMO!$P$10),2)</f>
        <v>0</v>
      </c>
      <c r="M201" s="70">
        <f t="shared" si="192"/>
        <v>0</v>
      </c>
    </row>
    <row r="202" spans="1:13" ht="51.75" customHeight="1" x14ac:dyDescent="0.25">
      <c r="A202" s="33" t="s">
        <v>192</v>
      </c>
      <c r="B202" s="122" t="s">
        <v>219</v>
      </c>
      <c r="C202" s="123"/>
      <c r="D202" s="34"/>
      <c r="E202" s="35" t="s">
        <v>208</v>
      </c>
      <c r="F202" s="36">
        <v>15</v>
      </c>
      <c r="G202" s="10"/>
      <c r="H202" s="10"/>
      <c r="I202" s="70">
        <f t="shared" si="189"/>
        <v>0</v>
      </c>
      <c r="J202" s="70">
        <f t="shared" si="190"/>
        <v>0</v>
      </c>
      <c r="K202" s="71">
        <f t="shared" si="191"/>
        <v>0</v>
      </c>
      <c r="L202" s="70">
        <f>ROUND((G202+H202)*(1+RESUMO!$P$10),2)</f>
        <v>0</v>
      </c>
      <c r="M202" s="70">
        <f t="shared" si="192"/>
        <v>0</v>
      </c>
    </row>
    <row r="203" spans="1:13" ht="18" customHeight="1" x14ac:dyDescent="0.25">
      <c r="A203" s="33" t="s">
        <v>191</v>
      </c>
      <c r="B203" s="122" t="s">
        <v>798</v>
      </c>
      <c r="C203" s="123"/>
      <c r="D203" s="34"/>
      <c r="E203" s="35" t="s">
        <v>94</v>
      </c>
      <c r="F203" s="36">
        <v>0.5</v>
      </c>
      <c r="G203" s="10"/>
      <c r="H203" s="10"/>
      <c r="I203" s="70">
        <f t="shared" si="189"/>
        <v>0</v>
      </c>
      <c r="J203" s="70">
        <f t="shared" si="190"/>
        <v>0</v>
      </c>
      <c r="K203" s="71">
        <f t="shared" si="191"/>
        <v>0</v>
      </c>
      <c r="L203" s="70">
        <f>ROUND((G203+H203)*(1+RESUMO!$P$10),2)</f>
        <v>0</v>
      </c>
      <c r="M203" s="70">
        <f t="shared" si="192"/>
        <v>0</v>
      </c>
    </row>
    <row r="204" spans="1:13" ht="34.5" customHeight="1" x14ac:dyDescent="0.25">
      <c r="A204" s="33" t="s">
        <v>190</v>
      </c>
      <c r="B204" s="161" t="s">
        <v>794</v>
      </c>
      <c r="C204" s="123"/>
      <c r="D204" s="34"/>
      <c r="E204" s="35" t="s">
        <v>14</v>
      </c>
      <c r="F204" s="36">
        <v>25</v>
      </c>
      <c r="G204" s="10"/>
      <c r="H204" s="10"/>
      <c r="I204" s="70">
        <f>ROUND(F204*G204,2)</f>
        <v>0</v>
      </c>
      <c r="J204" s="70">
        <f t="shared" si="190"/>
        <v>0</v>
      </c>
      <c r="K204" s="71">
        <f t="shared" si="191"/>
        <v>0</v>
      </c>
      <c r="L204" s="70">
        <f>ROUND((G204+H204)*(1+RESUMO!$P$10),2)</f>
        <v>0</v>
      </c>
      <c r="M204" s="70">
        <f>ROUND(F204*L204,2)</f>
        <v>0</v>
      </c>
    </row>
    <row r="205" spans="1:13" ht="18" customHeight="1" x14ac:dyDescent="0.25">
      <c r="A205" s="29" t="s">
        <v>69</v>
      </c>
      <c r="B205" s="127" t="s">
        <v>799</v>
      </c>
      <c r="C205" s="128"/>
      <c r="D205" s="30"/>
      <c r="E205" s="31"/>
      <c r="F205" s="32"/>
      <c r="G205" s="32"/>
      <c r="H205" s="32"/>
      <c r="I205" s="66"/>
      <c r="J205" s="66"/>
      <c r="K205" s="66"/>
      <c r="L205" s="66"/>
      <c r="M205" s="66"/>
    </row>
    <row r="206" spans="1:13" ht="18" customHeight="1" x14ac:dyDescent="0.25">
      <c r="A206" s="33" t="s">
        <v>184</v>
      </c>
      <c r="B206" s="122" t="s">
        <v>213</v>
      </c>
      <c r="C206" s="123"/>
      <c r="D206" s="34"/>
      <c r="E206" s="35" t="s">
        <v>208</v>
      </c>
      <c r="F206" s="36">
        <v>150</v>
      </c>
      <c r="G206" s="10"/>
      <c r="H206" s="10"/>
      <c r="I206" s="70">
        <f>ROUND(F206*G206,2)</f>
        <v>0</v>
      </c>
      <c r="J206" s="70">
        <f>ROUND(F206*H206,2)</f>
        <v>0</v>
      </c>
      <c r="K206" s="71">
        <f>I206+J206</f>
        <v>0</v>
      </c>
      <c r="L206" s="70">
        <f>ROUND((G206+H206)*(1+RESUMO!$P$10),2)</f>
        <v>0</v>
      </c>
      <c r="M206" s="70">
        <f>ROUND(F206*L206,2)</f>
        <v>0</v>
      </c>
    </row>
    <row r="207" spans="1:13" ht="18" customHeight="1" x14ac:dyDescent="0.25">
      <c r="A207" s="33" t="s">
        <v>183</v>
      </c>
      <c r="B207" s="122" t="s">
        <v>211</v>
      </c>
      <c r="C207" s="123"/>
      <c r="D207" s="34"/>
      <c r="E207" s="35" t="s">
        <v>208</v>
      </c>
      <c r="F207" s="36">
        <v>150</v>
      </c>
      <c r="G207" s="10"/>
      <c r="H207" s="10"/>
      <c r="I207" s="70">
        <f t="shared" ref="I207:I217" si="193">ROUND(F207*G207,2)</f>
        <v>0</v>
      </c>
      <c r="J207" s="70">
        <f t="shared" ref="J207:J217" si="194">ROUND(F207*H207,2)</f>
        <v>0</v>
      </c>
      <c r="K207" s="71">
        <f t="shared" ref="K207:K217" si="195">I207+J207</f>
        <v>0</v>
      </c>
      <c r="L207" s="70">
        <f>ROUND((G207+H207)*(1+RESUMO!$P$10),2)</f>
        <v>0</v>
      </c>
      <c r="M207" s="70">
        <f t="shared" ref="M207:M217" si="196">ROUND(F207*L207,2)</f>
        <v>0</v>
      </c>
    </row>
    <row r="208" spans="1:13" ht="18" customHeight="1" x14ac:dyDescent="0.25">
      <c r="A208" s="33" t="s">
        <v>182</v>
      </c>
      <c r="B208" s="122" t="s">
        <v>209</v>
      </c>
      <c r="C208" s="123"/>
      <c r="D208" s="34"/>
      <c r="E208" s="35" t="s">
        <v>208</v>
      </c>
      <c r="F208" s="36">
        <v>150</v>
      </c>
      <c r="G208" s="10"/>
      <c r="H208" s="10"/>
      <c r="I208" s="70">
        <f t="shared" si="193"/>
        <v>0</v>
      </c>
      <c r="J208" s="70">
        <f t="shared" si="194"/>
        <v>0</v>
      </c>
      <c r="K208" s="71">
        <f t="shared" si="195"/>
        <v>0</v>
      </c>
      <c r="L208" s="70">
        <f>ROUND((G208+H208)*(1+RESUMO!$P$10),2)</f>
        <v>0</v>
      </c>
      <c r="M208" s="70">
        <f t="shared" si="196"/>
        <v>0</v>
      </c>
    </row>
    <row r="209" spans="1:13" ht="51.75" customHeight="1" x14ac:dyDescent="0.25">
      <c r="A209" s="33" t="s">
        <v>181</v>
      </c>
      <c r="B209" s="122" t="s">
        <v>800</v>
      </c>
      <c r="C209" s="123"/>
      <c r="D209" s="34"/>
      <c r="E209" s="35" t="s">
        <v>94</v>
      </c>
      <c r="F209" s="36">
        <v>0.33000000000000007</v>
      </c>
      <c r="G209" s="10"/>
      <c r="H209" s="10"/>
      <c r="I209" s="70">
        <f t="shared" si="193"/>
        <v>0</v>
      </c>
      <c r="J209" s="70">
        <f t="shared" si="194"/>
        <v>0</v>
      </c>
      <c r="K209" s="71">
        <f t="shared" si="195"/>
        <v>0</v>
      </c>
      <c r="L209" s="70">
        <f>ROUND((G209+H209)*(1+RESUMO!$P$10),2)</f>
        <v>0</v>
      </c>
      <c r="M209" s="70">
        <f t="shared" si="196"/>
        <v>0</v>
      </c>
    </row>
    <row r="210" spans="1:13" ht="18" customHeight="1" x14ac:dyDescent="0.25">
      <c r="A210" s="33" t="s">
        <v>180</v>
      </c>
      <c r="B210" s="122" t="s">
        <v>779</v>
      </c>
      <c r="C210" s="123"/>
      <c r="D210" s="34"/>
      <c r="E210" s="35" t="s">
        <v>94</v>
      </c>
      <c r="F210" s="36">
        <v>0.495</v>
      </c>
      <c r="G210" s="10"/>
      <c r="H210" s="10"/>
      <c r="I210" s="70">
        <f t="shared" si="193"/>
        <v>0</v>
      </c>
      <c r="J210" s="70">
        <f t="shared" si="194"/>
        <v>0</v>
      </c>
      <c r="K210" s="71">
        <f t="shared" si="195"/>
        <v>0</v>
      </c>
      <c r="L210" s="70">
        <f>ROUND((G210+H210)*(1+RESUMO!$P$10),2)</f>
        <v>0</v>
      </c>
      <c r="M210" s="70">
        <f t="shared" si="196"/>
        <v>0</v>
      </c>
    </row>
    <row r="211" spans="1:13" ht="18" customHeight="1" x14ac:dyDescent="0.25">
      <c r="A211" s="33" t="s">
        <v>179</v>
      </c>
      <c r="B211" s="122" t="s">
        <v>732</v>
      </c>
      <c r="C211" s="123"/>
      <c r="D211" s="34"/>
      <c r="E211" s="35" t="s">
        <v>94</v>
      </c>
      <c r="F211" s="36">
        <v>0.33000000000000007</v>
      </c>
      <c r="G211" s="10"/>
      <c r="H211" s="10"/>
      <c r="I211" s="70">
        <f t="shared" si="193"/>
        <v>0</v>
      </c>
      <c r="J211" s="70">
        <f t="shared" si="194"/>
        <v>0</v>
      </c>
      <c r="K211" s="71">
        <f t="shared" si="195"/>
        <v>0</v>
      </c>
      <c r="L211" s="70">
        <f>ROUND((G211+H211)*(1+RESUMO!$P$10),2)</f>
        <v>0</v>
      </c>
      <c r="M211" s="70">
        <f t="shared" si="196"/>
        <v>0</v>
      </c>
    </row>
    <row r="212" spans="1:13" ht="18" customHeight="1" x14ac:dyDescent="0.25">
      <c r="A212" s="33" t="s">
        <v>178</v>
      </c>
      <c r="B212" s="122" t="s">
        <v>222</v>
      </c>
      <c r="C212" s="123"/>
      <c r="D212" s="34"/>
      <c r="E212" s="35" t="s">
        <v>33</v>
      </c>
      <c r="F212" s="36">
        <v>3</v>
      </c>
      <c r="G212" s="10"/>
      <c r="H212" s="10"/>
      <c r="I212" s="70">
        <f t="shared" si="193"/>
        <v>0</v>
      </c>
      <c r="J212" s="70">
        <f t="shared" si="194"/>
        <v>0</v>
      </c>
      <c r="K212" s="71">
        <f t="shared" si="195"/>
        <v>0</v>
      </c>
      <c r="L212" s="70">
        <f>ROUND((G212+H212)*(1+RESUMO!$P$10),2)</f>
        <v>0</v>
      </c>
      <c r="M212" s="70">
        <f t="shared" si="196"/>
        <v>0</v>
      </c>
    </row>
    <row r="213" spans="1:13" ht="18" customHeight="1" x14ac:dyDescent="0.25">
      <c r="A213" s="33" t="s">
        <v>548</v>
      </c>
      <c r="B213" s="122" t="s">
        <v>733</v>
      </c>
      <c r="C213" s="123"/>
      <c r="D213" s="34"/>
      <c r="E213" s="35" t="s">
        <v>33</v>
      </c>
      <c r="F213" s="36">
        <v>3</v>
      </c>
      <c r="G213" s="10"/>
      <c r="H213" s="10"/>
      <c r="I213" s="70">
        <f t="shared" si="193"/>
        <v>0</v>
      </c>
      <c r="J213" s="70">
        <f t="shared" si="194"/>
        <v>0</v>
      </c>
      <c r="K213" s="71">
        <f t="shared" si="195"/>
        <v>0</v>
      </c>
      <c r="L213" s="70">
        <f>ROUND((G213+H213)*(1+RESUMO!$P$10),2)</f>
        <v>0</v>
      </c>
      <c r="M213" s="70">
        <f t="shared" si="196"/>
        <v>0</v>
      </c>
    </row>
    <row r="214" spans="1:13" ht="34.5" customHeight="1" x14ac:dyDescent="0.25">
      <c r="A214" s="33" t="s">
        <v>549</v>
      </c>
      <c r="B214" s="122" t="s">
        <v>754</v>
      </c>
      <c r="C214" s="123"/>
      <c r="D214" s="34"/>
      <c r="E214" s="35" t="s">
        <v>208</v>
      </c>
      <c r="F214" s="36">
        <v>6.6000000000000005</v>
      </c>
      <c r="G214" s="10"/>
      <c r="H214" s="10"/>
      <c r="I214" s="70">
        <f t="shared" si="193"/>
        <v>0</v>
      </c>
      <c r="J214" s="70">
        <f t="shared" si="194"/>
        <v>0</v>
      </c>
      <c r="K214" s="71">
        <f t="shared" si="195"/>
        <v>0</v>
      </c>
      <c r="L214" s="70">
        <f>ROUND((G214+H214)*(1+RESUMO!$P$10),2)</f>
        <v>0</v>
      </c>
      <c r="M214" s="70">
        <f t="shared" si="196"/>
        <v>0</v>
      </c>
    </row>
    <row r="215" spans="1:13" ht="18" customHeight="1" x14ac:dyDescent="0.25">
      <c r="A215" s="33" t="s">
        <v>550</v>
      </c>
      <c r="B215" s="122" t="s">
        <v>221</v>
      </c>
      <c r="C215" s="123"/>
      <c r="D215" s="34"/>
      <c r="E215" s="35" t="s">
        <v>33</v>
      </c>
      <c r="F215" s="36">
        <v>3</v>
      </c>
      <c r="G215" s="10"/>
      <c r="H215" s="10"/>
      <c r="I215" s="70">
        <f t="shared" si="193"/>
        <v>0</v>
      </c>
      <c r="J215" s="70">
        <f t="shared" si="194"/>
        <v>0</v>
      </c>
      <c r="K215" s="71">
        <f t="shared" si="195"/>
        <v>0</v>
      </c>
      <c r="L215" s="70">
        <f>ROUND((G215+H215)*(1+RESUMO!$P$10),2)</f>
        <v>0</v>
      </c>
      <c r="M215" s="70">
        <f t="shared" si="196"/>
        <v>0</v>
      </c>
    </row>
    <row r="216" spans="1:13" ht="18" customHeight="1" x14ac:dyDescent="0.25">
      <c r="A216" s="33" t="s">
        <v>551</v>
      </c>
      <c r="B216" s="122" t="s">
        <v>230</v>
      </c>
      <c r="C216" s="123"/>
      <c r="D216" s="34"/>
      <c r="E216" s="35" t="s">
        <v>15</v>
      </c>
      <c r="F216" s="36">
        <v>1</v>
      </c>
      <c r="G216" s="10"/>
      <c r="H216" s="10"/>
      <c r="I216" s="70">
        <f t="shared" si="193"/>
        <v>0</v>
      </c>
      <c r="J216" s="70">
        <f t="shared" si="194"/>
        <v>0</v>
      </c>
      <c r="K216" s="71">
        <f t="shared" si="195"/>
        <v>0</v>
      </c>
      <c r="L216" s="70">
        <f>ROUND((G216+H216)*(1+RESUMO!$P$10),2)</f>
        <v>0</v>
      </c>
      <c r="M216" s="70">
        <f t="shared" si="196"/>
        <v>0</v>
      </c>
    </row>
    <row r="217" spans="1:13" ht="33.75" customHeight="1" x14ac:dyDescent="0.25">
      <c r="A217" s="33" t="s">
        <v>552</v>
      </c>
      <c r="B217" s="122" t="s">
        <v>228</v>
      </c>
      <c r="C217" s="123"/>
      <c r="D217" s="34"/>
      <c r="E217" s="35" t="s">
        <v>227</v>
      </c>
      <c r="F217" s="36">
        <v>1</v>
      </c>
      <c r="G217" s="10"/>
      <c r="H217" s="10"/>
      <c r="I217" s="70">
        <f t="shared" si="193"/>
        <v>0</v>
      </c>
      <c r="J217" s="70">
        <f t="shared" si="194"/>
        <v>0</v>
      </c>
      <c r="K217" s="71">
        <f t="shared" si="195"/>
        <v>0</v>
      </c>
      <c r="L217" s="70">
        <f>ROUND((G217+H217)*(1+RESUMO!$P$10),2)</f>
        <v>0</v>
      </c>
      <c r="M217" s="70">
        <f t="shared" si="196"/>
        <v>0</v>
      </c>
    </row>
    <row r="218" spans="1:13" ht="18" customHeight="1" x14ac:dyDescent="0.25">
      <c r="A218" s="33" t="s">
        <v>553</v>
      </c>
      <c r="B218" s="122" t="s">
        <v>225</v>
      </c>
      <c r="C218" s="123"/>
      <c r="D218" s="34"/>
      <c r="E218" s="35" t="s">
        <v>224</v>
      </c>
      <c r="F218" s="36">
        <v>1</v>
      </c>
      <c r="G218" s="10"/>
      <c r="H218" s="10"/>
      <c r="I218" s="70">
        <f>ROUND(F218*G218,2)</f>
        <v>0</v>
      </c>
      <c r="J218" s="70">
        <f>ROUND(F218*H218,2)</f>
        <v>0</v>
      </c>
      <c r="K218" s="71">
        <f>I218+J218</f>
        <v>0</v>
      </c>
      <c r="L218" s="70">
        <f>ROUND((G218+H218)*(1+RESUMO!$P$10),2)</f>
        <v>0</v>
      </c>
      <c r="M218" s="70">
        <f>ROUND(F218*L218,2)</f>
        <v>0</v>
      </c>
    </row>
    <row r="219" spans="1:13" ht="18" customHeight="1" x14ac:dyDescent="0.25">
      <c r="A219" s="38">
        <v>7</v>
      </c>
      <c r="B219" s="125" t="s">
        <v>801</v>
      </c>
      <c r="C219" s="126"/>
      <c r="D219" s="25"/>
      <c r="E219" s="82"/>
      <c r="F219" s="27"/>
      <c r="G219" s="27"/>
      <c r="H219" s="27"/>
      <c r="I219" s="28">
        <f>SUM(I221:I230,I232:I239,I241:I244,I246:I249,I251:I253,I255:I260)</f>
        <v>0</v>
      </c>
      <c r="J219" s="28">
        <f>SUM(J221:J230,J232:J239,J241:J244,J246:J249,J251:J253,J255:J260)</f>
        <v>0</v>
      </c>
      <c r="K219" s="28">
        <f>SUM(K221:K230,K232:K239,K241:K244,K246:K249,K251:K253,K255:K260)</f>
        <v>0</v>
      </c>
      <c r="L219" s="28"/>
      <c r="M219" s="28"/>
    </row>
    <row r="220" spans="1:13" ht="18" customHeight="1" x14ac:dyDescent="0.25">
      <c r="A220" s="29" t="s">
        <v>30</v>
      </c>
      <c r="B220" s="127" t="s">
        <v>802</v>
      </c>
      <c r="C220" s="128"/>
      <c r="D220" s="30"/>
      <c r="E220" s="31"/>
      <c r="F220" s="32"/>
      <c r="G220" s="32"/>
      <c r="H220" s="32"/>
      <c r="I220" s="66"/>
      <c r="J220" s="66"/>
      <c r="K220" s="66"/>
      <c r="L220" s="66"/>
      <c r="M220" s="66"/>
    </row>
    <row r="221" spans="1:13" ht="34.5" customHeight="1" x14ac:dyDescent="0.25">
      <c r="A221" s="33" t="s">
        <v>31</v>
      </c>
      <c r="B221" s="122" t="s">
        <v>242</v>
      </c>
      <c r="C221" s="123"/>
      <c r="D221" s="34"/>
      <c r="E221" s="35" t="s">
        <v>241</v>
      </c>
      <c r="F221" s="36">
        <v>1</v>
      </c>
      <c r="G221" s="10"/>
      <c r="H221" s="10"/>
      <c r="I221" s="70">
        <f>ROUND(F221*G221,2)</f>
        <v>0</v>
      </c>
      <c r="J221" s="70">
        <f>ROUND(F221*H221,2)</f>
        <v>0</v>
      </c>
      <c r="K221" s="71">
        <f>I221+J221</f>
        <v>0</v>
      </c>
      <c r="L221" s="70">
        <f>ROUND((G221+H221)*(1+RESUMO!$P$10),2)</f>
        <v>0</v>
      </c>
      <c r="M221" s="70">
        <f>ROUND(F221*L221,2)</f>
        <v>0</v>
      </c>
    </row>
    <row r="222" spans="1:13" ht="18" customHeight="1" x14ac:dyDescent="0.25">
      <c r="A222" s="33" t="s">
        <v>32</v>
      </c>
      <c r="B222" s="122" t="s">
        <v>803</v>
      </c>
      <c r="C222" s="123"/>
      <c r="D222" s="34"/>
      <c r="E222" s="35" t="s">
        <v>14</v>
      </c>
      <c r="F222" s="36">
        <v>439.55</v>
      </c>
      <c r="G222" s="10"/>
      <c r="H222" s="10"/>
      <c r="I222" s="70">
        <f t="shared" ref="I222:I229" si="197">ROUND(F222*G222,2)</f>
        <v>0</v>
      </c>
      <c r="J222" s="70">
        <f t="shared" ref="J222:J229" si="198">ROUND(F222*H222,2)</f>
        <v>0</v>
      </c>
      <c r="K222" s="71">
        <f t="shared" ref="K222:K229" si="199">I222+J222</f>
        <v>0</v>
      </c>
      <c r="L222" s="70">
        <f>ROUND((G222+H222)*(1+RESUMO!$P$10),2)</f>
        <v>0</v>
      </c>
      <c r="M222" s="70">
        <f t="shared" ref="M222:M229" si="200">ROUND(F222*L222,2)</f>
        <v>0</v>
      </c>
    </row>
    <row r="223" spans="1:13" ht="51.75" customHeight="1" x14ac:dyDescent="0.25">
      <c r="A223" s="33" t="s">
        <v>70</v>
      </c>
      <c r="B223" s="122" t="s">
        <v>219</v>
      </c>
      <c r="C223" s="123"/>
      <c r="D223" s="34"/>
      <c r="E223" s="35" t="s">
        <v>208</v>
      </c>
      <c r="F223" s="36">
        <v>1082.24</v>
      </c>
      <c r="G223" s="10"/>
      <c r="H223" s="10"/>
      <c r="I223" s="70">
        <f t="shared" si="197"/>
        <v>0</v>
      </c>
      <c r="J223" s="70">
        <f t="shared" si="198"/>
        <v>0</v>
      </c>
      <c r="K223" s="71">
        <f t="shared" si="199"/>
        <v>0</v>
      </c>
      <c r="L223" s="70">
        <f>ROUND((G223+H223)*(1+RESUMO!$P$10),2)</f>
        <v>0</v>
      </c>
      <c r="M223" s="70">
        <f t="shared" si="200"/>
        <v>0</v>
      </c>
    </row>
    <row r="224" spans="1:13" ht="51.75" customHeight="1" x14ac:dyDescent="0.25">
      <c r="A224" s="33" t="s">
        <v>71</v>
      </c>
      <c r="B224" s="122" t="s">
        <v>804</v>
      </c>
      <c r="C224" s="123"/>
      <c r="D224" s="34"/>
      <c r="E224" s="35" t="s">
        <v>94</v>
      </c>
      <c r="F224" s="36">
        <v>33.845350000000003</v>
      </c>
      <c r="G224" s="10"/>
      <c r="H224" s="10"/>
      <c r="I224" s="70">
        <f t="shared" si="197"/>
        <v>0</v>
      </c>
      <c r="J224" s="70">
        <f t="shared" si="198"/>
        <v>0</v>
      </c>
      <c r="K224" s="71">
        <f t="shared" si="199"/>
        <v>0</v>
      </c>
      <c r="L224" s="70">
        <f>ROUND((G224+H224)*(1+RESUMO!$P$10),2)</f>
        <v>0</v>
      </c>
      <c r="M224" s="70">
        <f t="shared" si="200"/>
        <v>0</v>
      </c>
    </row>
    <row r="225" spans="1:13" ht="18" customHeight="1" x14ac:dyDescent="0.25">
      <c r="A225" s="33" t="s">
        <v>72</v>
      </c>
      <c r="B225" s="122" t="s">
        <v>764</v>
      </c>
      <c r="C225" s="123"/>
      <c r="D225" s="34"/>
      <c r="E225" s="35" t="s">
        <v>15</v>
      </c>
      <c r="F225" s="36">
        <v>26</v>
      </c>
      <c r="G225" s="10"/>
      <c r="H225" s="10"/>
      <c r="I225" s="70">
        <f t="shared" si="197"/>
        <v>0</v>
      </c>
      <c r="J225" s="70">
        <f t="shared" si="198"/>
        <v>0</v>
      </c>
      <c r="K225" s="71">
        <f t="shared" si="199"/>
        <v>0</v>
      </c>
      <c r="L225" s="70">
        <f>ROUND((G225+H225)*(1+RESUMO!$P$10),2)</f>
        <v>0</v>
      </c>
      <c r="M225" s="70">
        <f t="shared" si="200"/>
        <v>0</v>
      </c>
    </row>
    <row r="226" spans="1:13" ht="34.5" customHeight="1" x14ac:dyDescent="0.25">
      <c r="A226" s="33" t="s">
        <v>554</v>
      </c>
      <c r="B226" s="122" t="s">
        <v>228</v>
      </c>
      <c r="C226" s="123"/>
      <c r="D226" s="34"/>
      <c r="E226" s="35" t="s">
        <v>227</v>
      </c>
      <c r="F226" s="36">
        <v>1</v>
      </c>
      <c r="G226" s="10"/>
      <c r="H226" s="10"/>
      <c r="I226" s="70">
        <f t="shared" si="197"/>
        <v>0</v>
      </c>
      <c r="J226" s="70">
        <f t="shared" si="198"/>
        <v>0</v>
      </c>
      <c r="K226" s="71">
        <f t="shared" si="199"/>
        <v>0</v>
      </c>
      <c r="L226" s="70">
        <f>ROUND((G226+H226)*(1+RESUMO!$P$10),2)</f>
        <v>0</v>
      </c>
      <c r="M226" s="70">
        <f t="shared" si="200"/>
        <v>0</v>
      </c>
    </row>
    <row r="227" spans="1:13" ht="18" customHeight="1" x14ac:dyDescent="0.25">
      <c r="A227" s="33" t="s">
        <v>555</v>
      </c>
      <c r="B227" s="122" t="s">
        <v>225</v>
      </c>
      <c r="C227" s="123"/>
      <c r="D227" s="34"/>
      <c r="E227" s="35" t="s">
        <v>224</v>
      </c>
      <c r="F227" s="36">
        <v>2</v>
      </c>
      <c r="G227" s="10"/>
      <c r="H227" s="10"/>
      <c r="I227" s="70">
        <f t="shared" si="197"/>
        <v>0</v>
      </c>
      <c r="J227" s="70">
        <f t="shared" si="198"/>
        <v>0</v>
      </c>
      <c r="K227" s="71">
        <f t="shared" si="199"/>
        <v>0</v>
      </c>
      <c r="L227" s="70">
        <f>ROUND((G227+H227)*(1+RESUMO!$P$10),2)</f>
        <v>0</v>
      </c>
      <c r="M227" s="70">
        <f t="shared" si="200"/>
        <v>0</v>
      </c>
    </row>
    <row r="228" spans="1:13" ht="51.75" customHeight="1" x14ac:dyDescent="0.25">
      <c r="A228" s="33" t="s">
        <v>556</v>
      </c>
      <c r="B228" s="122" t="s">
        <v>723</v>
      </c>
      <c r="C228" s="123"/>
      <c r="D228" s="34"/>
      <c r="E228" s="35" t="s">
        <v>94</v>
      </c>
      <c r="F228" s="36">
        <v>47.383490000000002</v>
      </c>
      <c r="G228" s="10"/>
      <c r="H228" s="10"/>
      <c r="I228" s="70">
        <f t="shared" si="197"/>
        <v>0</v>
      </c>
      <c r="J228" s="70">
        <f t="shared" si="198"/>
        <v>0</v>
      </c>
      <c r="K228" s="71">
        <f t="shared" si="199"/>
        <v>0</v>
      </c>
      <c r="L228" s="70">
        <f>ROUND((G228+H228)*(1+RESUMO!$P$10),2)</f>
        <v>0</v>
      </c>
      <c r="M228" s="70">
        <f t="shared" si="200"/>
        <v>0</v>
      </c>
    </row>
    <row r="229" spans="1:13" ht="51.75" customHeight="1" x14ac:dyDescent="0.25">
      <c r="A229" s="33" t="s">
        <v>557</v>
      </c>
      <c r="B229" s="122" t="s">
        <v>724</v>
      </c>
      <c r="C229" s="123"/>
      <c r="D229" s="34"/>
      <c r="E229" s="35" t="s">
        <v>175</v>
      </c>
      <c r="F229" s="36">
        <v>1184.58725</v>
      </c>
      <c r="G229" s="10"/>
      <c r="H229" s="10"/>
      <c r="I229" s="70">
        <f t="shared" si="197"/>
        <v>0</v>
      </c>
      <c r="J229" s="70">
        <f t="shared" si="198"/>
        <v>0</v>
      </c>
      <c r="K229" s="71">
        <f t="shared" si="199"/>
        <v>0</v>
      </c>
      <c r="L229" s="70">
        <f>ROUND((G229+H229)*(1+RESUMO!$P$10),2)</f>
        <v>0</v>
      </c>
      <c r="M229" s="70">
        <f t="shared" si="200"/>
        <v>0</v>
      </c>
    </row>
    <row r="230" spans="1:13" ht="18" customHeight="1" x14ac:dyDescent="0.25">
      <c r="A230" s="33" t="s">
        <v>558</v>
      </c>
      <c r="B230" s="122" t="s">
        <v>172</v>
      </c>
      <c r="C230" s="123"/>
      <c r="D230" s="34"/>
      <c r="E230" s="35" t="s">
        <v>94</v>
      </c>
      <c r="F230" s="36">
        <v>47.383490000000002</v>
      </c>
      <c r="G230" s="10"/>
      <c r="H230" s="10"/>
      <c r="I230" s="70">
        <f>ROUND(F230*G230,2)</f>
        <v>0</v>
      </c>
      <c r="J230" s="70">
        <f>ROUND(F230*H230,2)</f>
        <v>0</v>
      </c>
      <c r="K230" s="71">
        <f>I230+J230</f>
        <v>0</v>
      </c>
      <c r="L230" s="70">
        <f>ROUND((G230+H230)*(1+RESUMO!$P$10),2)</f>
        <v>0</v>
      </c>
      <c r="M230" s="70">
        <f>ROUND(F230*L230,2)</f>
        <v>0</v>
      </c>
    </row>
    <row r="231" spans="1:13" ht="18" customHeight="1" x14ac:dyDescent="0.25">
      <c r="A231" s="29" t="s">
        <v>73</v>
      </c>
      <c r="B231" s="127" t="s">
        <v>805</v>
      </c>
      <c r="C231" s="128"/>
      <c r="D231" s="30"/>
      <c r="E231" s="31"/>
      <c r="F231" s="32"/>
      <c r="G231" s="32"/>
      <c r="H231" s="32"/>
      <c r="I231" s="66"/>
      <c r="J231" s="66"/>
      <c r="K231" s="66"/>
      <c r="L231" s="66"/>
      <c r="M231" s="66"/>
    </row>
    <row r="232" spans="1:13" ht="51.75" customHeight="1" x14ac:dyDescent="0.25">
      <c r="A232" s="33" t="s">
        <v>74</v>
      </c>
      <c r="B232" s="161" t="s">
        <v>759</v>
      </c>
      <c r="C232" s="123"/>
      <c r="D232" s="34"/>
      <c r="E232" s="35" t="s">
        <v>33</v>
      </c>
      <c r="F232" s="36">
        <v>533.84999999999991</v>
      </c>
      <c r="G232" s="10"/>
      <c r="H232" s="10"/>
      <c r="I232" s="70">
        <f>ROUND(F232*G232,2)</f>
        <v>0</v>
      </c>
      <c r="J232" s="70">
        <f>ROUND(F232*H232,2)</f>
        <v>0</v>
      </c>
      <c r="K232" s="71">
        <f>I232+J232</f>
        <v>0</v>
      </c>
      <c r="L232" s="70">
        <f>ROUND((G232+H232)*(1+RESUMO!$P$10),2)</f>
        <v>0</v>
      </c>
      <c r="M232" s="70">
        <f>ROUND(F232*L232,2)</f>
        <v>0</v>
      </c>
    </row>
    <row r="233" spans="1:13" ht="51.75" customHeight="1" x14ac:dyDescent="0.25">
      <c r="A233" s="33" t="s">
        <v>75</v>
      </c>
      <c r="B233" s="122" t="s">
        <v>219</v>
      </c>
      <c r="C233" s="123"/>
      <c r="D233" s="34"/>
      <c r="E233" s="35" t="s">
        <v>208</v>
      </c>
      <c r="F233" s="36">
        <v>4121.5199999999995</v>
      </c>
      <c r="G233" s="10"/>
      <c r="H233" s="10"/>
      <c r="I233" s="70">
        <f t="shared" ref="I233:I238" si="201">ROUND(F233*G233,2)</f>
        <v>0</v>
      </c>
      <c r="J233" s="70">
        <f t="shared" ref="J233:J238" si="202">ROUND(F233*H233,2)</f>
        <v>0</v>
      </c>
      <c r="K233" s="71">
        <f t="shared" ref="K233:K238" si="203">I233+J233</f>
        <v>0</v>
      </c>
      <c r="L233" s="70">
        <f>ROUND((G233+H233)*(1+RESUMO!$P$10),2)</f>
        <v>0</v>
      </c>
      <c r="M233" s="70">
        <f t="shared" ref="M233:M238" si="204">ROUND(F233*L233,2)</f>
        <v>0</v>
      </c>
    </row>
    <row r="234" spans="1:13" ht="18" customHeight="1" x14ac:dyDescent="0.25">
      <c r="A234" s="33" t="s">
        <v>76</v>
      </c>
      <c r="B234" s="122" t="s">
        <v>220</v>
      </c>
      <c r="C234" s="123"/>
      <c r="D234" s="34"/>
      <c r="E234" s="35" t="s">
        <v>94</v>
      </c>
      <c r="F234" s="36">
        <v>76.924499999999995</v>
      </c>
      <c r="G234" s="10"/>
      <c r="H234" s="10"/>
      <c r="I234" s="70">
        <f t="shared" si="201"/>
        <v>0</v>
      </c>
      <c r="J234" s="70">
        <f t="shared" si="202"/>
        <v>0</v>
      </c>
      <c r="K234" s="71">
        <f t="shared" si="203"/>
        <v>0</v>
      </c>
      <c r="L234" s="70">
        <f>ROUND((G234+H234)*(1+RESUMO!$P$10),2)</f>
        <v>0</v>
      </c>
      <c r="M234" s="70">
        <f t="shared" si="204"/>
        <v>0</v>
      </c>
    </row>
    <row r="235" spans="1:13" ht="34.5" customHeight="1" x14ac:dyDescent="0.25">
      <c r="A235" s="33" t="s">
        <v>77</v>
      </c>
      <c r="B235" s="122" t="s">
        <v>239</v>
      </c>
      <c r="C235" s="123"/>
      <c r="D235" s="34"/>
      <c r="E235" s="35" t="s">
        <v>94</v>
      </c>
      <c r="F235" s="36">
        <v>76.924499999999995</v>
      </c>
      <c r="G235" s="10"/>
      <c r="H235" s="10"/>
      <c r="I235" s="70">
        <f t="shared" si="201"/>
        <v>0</v>
      </c>
      <c r="J235" s="70">
        <f t="shared" si="202"/>
        <v>0</v>
      </c>
      <c r="K235" s="71">
        <f t="shared" si="203"/>
        <v>0</v>
      </c>
      <c r="L235" s="70">
        <f>ROUND((G235+H235)*(1+RESUMO!$P$10),2)</f>
        <v>0</v>
      </c>
      <c r="M235" s="70">
        <f t="shared" si="204"/>
        <v>0</v>
      </c>
    </row>
    <row r="236" spans="1:13" ht="18" customHeight="1" x14ac:dyDescent="0.25">
      <c r="A236" s="33" t="s">
        <v>559</v>
      </c>
      <c r="B236" s="122" t="s">
        <v>764</v>
      </c>
      <c r="C236" s="123"/>
      <c r="D236" s="34"/>
      <c r="E236" s="35" t="s">
        <v>15</v>
      </c>
      <c r="F236" s="36">
        <v>58</v>
      </c>
      <c r="G236" s="10"/>
      <c r="H236" s="10"/>
      <c r="I236" s="70">
        <f t="shared" si="201"/>
        <v>0</v>
      </c>
      <c r="J236" s="70">
        <f t="shared" si="202"/>
        <v>0</v>
      </c>
      <c r="K236" s="71">
        <f t="shared" si="203"/>
        <v>0</v>
      </c>
      <c r="L236" s="70">
        <f>ROUND((G236+H236)*(1+RESUMO!$P$10),2)</f>
        <v>0</v>
      </c>
      <c r="M236" s="70">
        <f t="shared" si="204"/>
        <v>0</v>
      </c>
    </row>
    <row r="237" spans="1:13" ht="34.5" customHeight="1" x14ac:dyDescent="0.25">
      <c r="A237" s="33" t="s">
        <v>560</v>
      </c>
      <c r="B237" s="122" t="s">
        <v>228</v>
      </c>
      <c r="C237" s="123"/>
      <c r="D237" s="34"/>
      <c r="E237" s="35" t="s">
        <v>227</v>
      </c>
      <c r="F237" s="36">
        <v>2</v>
      </c>
      <c r="G237" s="10"/>
      <c r="H237" s="10"/>
      <c r="I237" s="70">
        <f t="shared" si="201"/>
        <v>0</v>
      </c>
      <c r="J237" s="70">
        <f t="shared" si="202"/>
        <v>0</v>
      </c>
      <c r="K237" s="71">
        <f t="shared" si="203"/>
        <v>0</v>
      </c>
      <c r="L237" s="70">
        <f>ROUND((G237+H237)*(1+RESUMO!$P$10),2)</f>
        <v>0</v>
      </c>
      <c r="M237" s="70">
        <f t="shared" si="204"/>
        <v>0</v>
      </c>
    </row>
    <row r="238" spans="1:13" ht="18" customHeight="1" x14ac:dyDescent="0.25">
      <c r="A238" s="33" t="s">
        <v>561</v>
      </c>
      <c r="B238" s="122" t="s">
        <v>225</v>
      </c>
      <c r="C238" s="123"/>
      <c r="D238" s="34"/>
      <c r="E238" s="35" t="s">
        <v>224</v>
      </c>
      <c r="F238" s="36">
        <v>3</v>
      </c>
      <c r="G238" s="10"/>
      <c r="H238" s="10"/>
      <c r="I238" s="70">
        <f t="shared" si="201"/>
        <v>0</v>
      </c>
      <c r="J238" s="70">
        <f t="shared" si="202"/>
        <v>0</v>
      </c>
      <c r="K238" s="71">
        <f t="shared" si="203"/>
        <v>0</v>
      </c>
      <c r="L238" s="70">
        <f>ROUND((G238+H238)*(1+RESUMO!$P$10),2)</f>
        <v>0</v>
      </c>
      <c r="M238" s="70">
        <f t="shared" si="204"/>
        <v>0</v>
      </c>
    </row>
    <row r="239" spans="1:13" ht="18" customHeight="1" x14ac:dyDescent="0.25">
      <c r="A239" s="33" t="s">
        <v>562</v>
      </c>
      <c r="B239" s="122" t="s">
        <v>806</v>
      </c>
      <c r="C239" s="123"/>
      <c r="D239" s="34"/>
      <c r="E239" s="35" t="s">
        <v>33</v>
      </c>
      <c r="F239" s="36">
        <v>533.84999999999991</v>
      </c>
      <c r="G239" s="10"/>
      <c r="H239" s="10"/>
      <c r="I239" s="70">
        <f>ROUND(F239*G239,2)</f>
        <v>0</v>
      </c>
      <c r="J239" s="70">
        <f>ROUND(F239*H239,2)</f>
        <v>0</v>
      </c>
      <c r="K239" s="71">
        <f>I239+J239</f>
        <v>0</v>
      </c>
      <c r="L239" s="70">
        <f>ROUND((G239+H239)*(1+RESUMO!$P$10),2)</f>
        <v>0</v>
      </c>
      <c r="M239" s="70">
        <f>ROUND(F239*L239,2)</f>
        <v>0</v>
      </c>
    </row>
    <row r="240" spans="1:13" ht="18" customHeight="1" x14ac:dyDescent="0.25">
      <c r="A240" s="29" t="s">
        <v>78</v>
      </c>
      <c r="B240" s="127" t="s">
        <v>807</v>
      </c>
      <c r="C240" s="128"/>
      <c r="D240" s="30"/>
      <c r="E240" s="31"/>
      <c r="F240" s="32"/>
      <c r="G240" s="32"/>
      <c r="H240" s="32"/>
      <c r="I240" s="66"/>
      <c r="J240" s="66"/>
      <c r="K240" s="66"/>
      <c r="L240" s="66"/>
      <c r="M240" s="66"/>
    </row>
    <row r="241" spans="1:13" ht="18" customHeight="1" x14ac:dyDescent="0.25">
      <c r="A241" s="33" t="s">
        <v>79</v>
      </c>
      <c r="B241" s="122" t="s">
        <v>808</v>
      </c>
      <c r="C241" s="123"/>
      <c r="D241" s="34"/>
      <c r="E241" s="35" t="s">
        <v>94</v>
      </c>
      <c r="F241" s="36">
        <v>123.8926</v>
      </c>
      <c r="G241" s="10"/>
      <c r="H241" s="10"/>
      <c r="I241" s="70">
        <f>ROUND(F241*G241,2)</f>
        <v>0</v>
      </c>
      <c r="J241" s="70">
        <f>ROUND(F241*H241,2)</f>
        <v>0</v>
      </c>
      <c r="K241" s="71">
        <f>I241+J241</f>
        <v>0</v>
      </c>
      <c r="L241" s="70">
        <f>ROUND((G241+H241)*(1+RESUMO!$P$10),2)</f>
        <v>0</v>
      </c>
      <c r="M241" s="70">
        <f>ROUND(F241*L241,2)</f>
        <v>0</v>
      </c>
    </row>
    <row r="242" spans="1:13" ht="18" customHeight="1" x14ac:dyDescent="0.25">
      <c r="A242" s="33" t="s">
        <v>563</v>
      </c>
      <c r="B242" s="122" t="s">
        <v>764</v>
      </c>
      <c r="C242" s="123"/>
      <c r="D242" s="34"/>
      <c r="E242" s="35" t="s">
        <v>15</v>
      </c>
      <c r="F242" s="36">
        <v>93</v>
      </c>
      <c r="G242" s="10"/>
      <c r="H242" s="10"/>
      <c r="I242" s="70">
        <f t="shared" ref="I242:I243" si="205">ROUND(F242*G242,2)</f>
        <v>0</v>
      </c>
      <c r="J242" s="70">
        <f t="shared" ref="J242:J243" si="206">ROUND(F242*H242,2)</f>
        <v>0</v>
      </c>
      <c r="K242" s="71">
        <f t="shared" ref="K242:K243" si="207">I242+J242</f>
        <v>0</v>
      </c>
      <c r="L242" s="70">
        <f>ROUND((G242+H242)*(1+RESUMO!$P$10),2)</f>
        <v>0</v>
      </c>
      <c r="M242" s="70">
        <f t="shared" ref="M242:M243" si="208">ROUND(F242*L242,2)</f>
        <v>0</v>
      </c>
    </row>
    <row r="243" spans="1:13" ht="34.5" customHeight="1" x14ac:dyDescent="0.25">
      <c r="A243" s="33" t="s">
        <v>564</v>
      </c>
      <c r="B243" s="122" t="s">
        <v>228</v>
      </c>
      <c r="C243" s="123"/>
      <c r="D243" s="34"/>
      <c r="E243" s="35" t="s">
        <v>227</v>
      </c>
      <c r="F243" s="36">
        <v>2</v>
      </c>
      <c r="G243" s="10"/>
      <c r="H243" s="10"/>
      <c r="I243" s="70">
        <f t="shared" si="205"/>
        <v>0</v>
      </c>
      <c r="J243" s="70">
        <f t="shared" si="206"/>
        <v>0</v>
      </c>
      <c r="K243" s="71">
        <f t="shared" si="207"/>
        <v>0</v>
      </c>
      <c r="L243" s="70">
        <f>ROUND((G243+H243)*(1+RESUMO!$P$10),2)</f>
        <v>0</v>
      </c>
      <c r="M243" s="70">
        <f t="shared" si="208"/>
        <v>0</v>
      </c>
    </row>
    <row r="244" spans="1:13" ht="18" customHeight="1" x14ac:dyDescent="0.25">
      <c r="A244" s="33" t="s">
        <v>565</v>
      </c>
      <c r="B244" s="122" t="s">
        <v>225</v>
      </c>
      <c r="C244" s="123"/>
      <c r="D244" s="34"/>
      <c r="E244" s="35" t="s">
        <v>224</v>
      </c>
      <c r="F244" s="36">
        <v>4</v>
      </c>
      <c r="G244" s="10"/>
      <c r="H244" s="10"/>
      <c r="I244" s="70">
        <f>ROUND(F244*G244,2)</f>
        <v>0</v>
      </c>
      <c r="J244" s="70">
        <f>ROUND(F244*H244,2)</f>
        <v>0</v>
      </c>
      <c r="K244" s="71">
        <f>I244+J244</f>
        <v>0</v>
      </c>
      <c r="L244" s="70">
        <f>ROUND((G244+H244)*(1+RESUMO!$P$10),2)</f>
        <v>0</v>
      </c>
      <c r="M244" s="70">
        <f>ROUND(F244*L244,2)</f>
        <v>0</v>
      </c>
    </row>
    <row r="245" spans="1:13" ht="18" customHeight="1" x14ac:dyDescent="0.25">
      <c r="A245" s="29" t="s">
        <v>80</v>
      </c>
      <c r="B245" s="127" t="s">
        <v>809</v>
      </c>
      <c r="C245" s="128"/>
      <c r="D245" s="30"/>
      <c r="E245" s="31"/>
      <c r="F245" s="32"/>
      <c r="G245" s="32"/>
      <c r="H245" s="32"/>
      <c r="I245" s="66"/>
      <c r="J245" s="66"/>
      <c r="K245" s="66"/>
      <c r="L245" s="66"/>
      <c r="M245" s="66"/>
    </row>
    <row r="246" spans="1:13" ht="18" customHeight="1" x14ac:dyDescent="0.25">
      <c r="A246" s="33" t="s">
        <v>81</v>
      </c>
      <c r="B246" s="122" t="s">
        <v>808</v>
      </c>
      <c r="C246" s="123"/>
      <c r="D246" s="34"/>
      <c r="E246" s="35" t="s">
        <v>94</v>
      </c>
      <c r="F246" s="36">
        <v>28.305</v>
      </c>
      <c r="G246" s="10"/>
      <c r="H246" s="10"/>
      <c r="I246" s="70">
        <f>ROUND(F246*G246,2)</f>
        <v>0</v>
      </c>
      <c r="J246" s="70">
        <f>ROUND(F246*H246,2)</f>
        <v>0</v>
      </c>
      <c r="K246" s="71">
        <f>I246+J246</f>
        <v>0</v>
      </c>
      <c r="L246" s="70">
        <f>ROUND((G246+H246)*(1+RESUMO!$P$10),2)</f>
        <v>0</v>
      </c>
      <c r="M246" s="70">
        <f>ROUND(F246*L246,2)</f>
        <v>0</v>
      </c>
    </row>
    <row r="247" spans="1:13" ht="18" customHeight="1" x14ac:dyDescent="0.25">
      <c r="A247" s="33" t="s">
        <v>82</v>
      </c>
      <c r="B247" s="122" t="s">
        <v>764</v>
      </c>
      <c r="C247" s="123"/>
      <c r="D247" s="34"/>
      <c r="E247" s="35" t="s">
        <v>15</v>
      </c>
      <c r="F247" s="36">
        <v>22</v>
      </c>
      <c r="G247" s="10"/>
      <c r="H247" s="10"/>
      <c r="I247" s="70">
        <f t="shared" ref="I247:I248" si="209">ROUND(F247*G247,2)</f>
        <v>0</v>
      </c>
      <c r="J247" s="70">
        <f t="shared" ref="J247:J248" si="210">ROUND(F247*H247,2)</f>
        <v>0</v>
      </c>
      <c r="K247" s="71">
        <f t="shared" ref="K247:K248" si="211">I247+J247</f>
        <v>0</v>
      </c>
      <c r="L247" s="70">
        <f>ROUND((G247+H247)*(1+RESUMO!$P$10),2)</f>
        <v>0</v>
      </c>
      <c r="M247" s="70">
        <f t="shared" ref="M247:M248" si="212">ROUND(F247*L247,2)</f>
        <v>0</v>
      </c>
    </row>
    <row r="248" spans="1:13" ht="18" customHeight="1" x14ac:dyDescent="0.25">
      <c r="A248" s="33" t="s">
        <v>83</v>
      </c>
      <c r="B248" s="122" t="s">
        <v>228</v>
      </c>
      <c r="C248" s="123"/>
      <c r="D248" s="34"/>
      <c r="E248" s="35" t="s">
        <v>227</v>
      </c>
      <c r="F248" s="36">
        <v>1</v>
      </c>
      <c r="G248" s="10"/>
      <c r="H248" s="10"/>
      <c r="I248" s="70">
        <f t="shared" si="209"/>
        <v>0</v>
      </c>
      <c r="J248" s="70">
        <f t="shared" si="210"/>
        <v>0</v>
      </c>
      <c r="K248" s="71">
        <f t="shared" si="211"/>
        <v>0</v>
      </c>
      <c r="L248" s="70">
        <f>ROUND((G248+H248)*(1+RESUMO!$P$10),2)</f>
        <v>0</v>
      </c>
      <c r="M248" s="70">
        <f t="shared" si="212"/>
        <v>0</v>
      </c>
    </row>
    <row r="249" spans="1:13" ht="18" customHeight="1" x14ac:dyDescent="0.25">
      <c r="A249" s="33" t="s">
        <v>84</v>
      </c>
      <c r="B249" s="122" t="s">
        <v>225</v>
      </c>
      <c r="C249" s="123"/>
      <c r="D249" s="34"/>
      <c r="E249" s="35" t="s">
        <v>224</v>
      </c>
      <c r="F249" s="36">
        <v>1</v>
      </c>
      <c r="G249" s="10"/>
      <c r="H249" s="10"/>
      <c r="I249" s="70">
        <f>ROUND(F249*G249,2)</f>
        <v>0</v>
      </c>
      <c r="J249" s="70">
        <f>ROUND(F249*H249,2)</f>
        <v>0</v>
      </c>
      <c r="K249" s="71">
        <f>I249+J249</f>
        <v>0</v>
      </c>
      <c r="L249" s="70">
        <f>ROUND((G249+H249)*(1+RESUMO!$P$10),2)</f>
        <v>0</v>
      </c>
      <c r="M249" s="70">
        <f>ROUND(F249*L249,2)</f>
        <v>0</v>
      </c>
    </row>
    <row r="250" spans="1:13" ht="18" customHeight="1" x14ac:dyDescent="0.25">
      <c r="A250" s="29" t="s">
        <v>85</v>
      </c>
      <c r="B250" s="127" t="s">
        <v>810</v>
      </c>
      <c r="C250" s="128"/>
      <c r="D250" s="30"/>
      <c r="E250" s="31"/>
      <c r="F250" s="32"/>
      <c r="G250" s="32"/>
      <c r="H250" s="32"/>
      <c r="I250" s="66"/>
      <c r="J250" s="66"/>
      <c r="K250" s="66"/>
      <c r="L250" s="66"/>
      <c r="M250" s="66"/>
    </row>
    <row r="251" spans="1:13" ht="34.5" customHeight="1" x14ac:dyDescent="0.25">
      <c r="A251" s="33" t="s">
        <v>86</v>
      </c>
      <c r="B251" s="122" t="s">
        <v>811</v>
      </c>
      <c r="C251" s="123"/>
      <c r="D251" s="34"/>
      <c r="E251" s="35" t="s">
        <v>14</v>
      </c>
      <c r="F251" s="36">
        <v>163.30000000000001</v>
      </c>
      <c r="G251" s="10"/>
      <c r="H251" s="10"/>
      <c r="I251" s="70">
        <f>ROUND(F251*G251,2)</f>
        <v>0</v>
      </c>
      <c r="J251" s="70">
        <f>ROUND(F251*H251,2)</f>
        <v>0</v>
      </c>
      <c r="K251" s="71">
        <f>I251+J251</f>
        <v>0</v>
      </c>
      <c r="L251" s="70">
        <f>ROUND((G251+H251)*(1+RESUMO!$P$10),2)</f>
        <v>0</v>
      </c>
      <c r="M251" s="70">
        <f>ROUND(F251*L251,2)</f>
        <v>0</v>
      </c>
    </row>
    <row r="252" spans="1:13" ht="34.5" customHeight="1" x14ac:dyDescent="0.25">
      <c r="A252" s="33" t="s">
        <v>566</v>
      </c>
      <c r="B252" s="122" t="s">
        <v>812</v>
      </c>
      <c r="C252" s="123"/>
      <c r="D252" s="34"/>
      <c r="E252" s="35" t="s">
        <v>14</v>
      </c>
      <c r="F252" s="36">
        <v>163.30000000000001</v>
      </c>
      <c r="G252" s="10"/>
      <c r="H252" s="10"/>
      <c r="I252" s="70">
        <f t="shared" ref="I252" si="213">ROUND(F252*G252,2)</f>
        <v>0</v>
      </c>
      <c r="J252" s="70">
        <f t="shared" ref="J252" si="214">ROUND(F252*H252,2)</f>
        <v>0</v>
      </c>
      <c r="K252" s="71">
        <f t="shared" ref="K252" si="215">I252+J252</f>
        <v>0</v>
      </c>
      <c r="L252" s="70">
        <f>ROUND((G252+H252)*(1+RESUMO!$P$10),2)</f>
        <v>0</v>
      </c>
      <c r="M252" s="70">
        <f t="shared" ref="M252" si="216">ROUND(F252*L252,2)</f>
        <v>0</v>
      </c>
    </row>
    <row r="253" spans="1:13" ht="34.5" customHeight="1" x14ac:dyDescent="0.25">
      <c r="A253" s="33" t="s">
        <v>567</v>
      </c>
      <c r="B253" s="122" t="s">
        <v>813</v>
      </c>
      <c r="C253" s="123"/>
      <c r="D253" s="34"/>
      <c r="E253" s="35" t="s">
        <v>814</v>
      </c>
      <c r="F253" s="36">
        <v>100</v>
      </c>
      <c r="G253" s="10"/>
      <c r="H253" s="10"/>
      <c r="I253" s="70">
        <f>ROUND(F253*G253,2)</f>
        <v>0</v>
      </c>
      <c r="J253" s="70">
        <f>ROUND(F253*H253,2)</f>
        <v>0</v>
      </c>
      <c r="K253" s="71">
        <f>I253+J253</f>
        <v>0</v>
      </c>
      <c r="L253" s="70">
        <f>ROUND((G253+H253)*(1+RESUMO!$P$10),2)</f>
        <v>0</v>
      </c>
      <c r="M253" s="70">
        <f>ROUND(F253*L253,2)</f>
        <v>0</v>
      </c>
    </row>
    <row r="254" spans="1:13" ht="18" customHeight="1" x14ac:dyDescent="0.25">
      <c r="A254" s="29" t="s">
        <v>317</v>
      </c>
      <c r="B254" s="127" t="s">
        <v>815</v>
      </c>
      <c r="C254" s="128"/>
      <c r="D254" s="30"/>
      <c r="E254" s="31"/>
      <c r="F254" s="32"/>
      <c r="G254" s="32"/>
      <c r="H254" s="32"/>
      <c r="I254" s="66"/>
      <c r="J254" s="66"/>
      <c r="K254" s="66"/>
      <c r="L254" s="66"/>
      <c r="M254" s="66"/>
    </row>
    <row r="255" spans="1:13" ht="34.5" customHeight="1" x14ac:dyDescent="0.25">
      <c r="A255" s="33" t="s">
        <v>568</v>
      </c>
      <c r="B255" s="122" t="s">
        <v>788</v>
      </c>
      <c r="C255" s="123"/>
      <c r="D255" s="34"/>
      <c r="E255" s="35" t="s">
        <v>208</v>
      </c>
      <c r="F255" s="36">
        <v>2717.56</v>
      </c>
      <c r="G255" s="10"/>
      <c r="H255" s="10"/>
      <c r="I255" s="70">
        <f>ROUND(F255*G255,2)</f>
        <v>0</v>
      </c>
      <c r="J255" s="70">
        <f>ROUND(F255*H255,2)</f>
        <v>0</v>
      </c>
      <c r="K255" s="71">
        <f>I255+J255</f>
        <v>0</v>
      </c>
      <c r="L255" s="70">
        <f>ROUND((G255+H255)*(1+RESUMO!$P$10),2)</f>
        <v>0</v>
      </c>
      <c r="M255" s="70">
        <f>ROUND(F255*L255,2)</f>
        <v>0</v>
      </c>
    </row>
    <row r="256" spans="1:13" ht="18" customHeight="1" x14ac:dyDescent="0.25">
      <c r="A256" s="33" t="s">
        <v>569</v>
      </c>
      <c r="B256" s="122" t="s">
        <v>220</v>
      </c>
      <c r="C256" s="123"/>
      <c r="D256" s="34"/>
      <c r="E256" s="35" t="s">
        <v>94</v>
      </c>
      <c r="F256" s="36">
        <v>118.30000000000001</v>
      </c>
      <c r="G256" s="10"/>
      <c r="H256" s="10"/>
      <c r="I256" s="70">
        <f t="shared" ref="I256:I259" si="217">ROUND(F256*G256,2)</f>
        <v>0</v>
      </c>
      <c r="J256" s="70">
        <f t="shared" ref="J256:J259" si="218">ROUND(F256*H256,2)</f>
        <v>0</v>
      </c>
      <c r="K256" s="71">
        <f t="shared" ref="K256:K259" si="219">I256+J256</f>
        <v>0</v>
      </c>
      <c r="L256" s="70">
        <f>ROUND((G256+H256)*(1+RESUMO!$P$10),2)</f>
        <v>0</v>
      </c>
      <c r="M256" s="70">
        <f t="shared" ref="M256:M259" si="220">ROUND(F256*L256,2)</f>
        <v>0</v>
      </c>
    </row>
    <row r="257" spans="1:13" ht="34.5" customHeight="1" x14ac:dyDescent="0.25">
      <c r="A257" s="33" t="s">
        <v>570</v>
      </c>
      <c r="B257" s="122" t="s">
        <v>239</v>
      </c>
      <c r="C257" s="123"/>
      <c r="D257" s="34"/>
      <c r="E257" s="35" t="s">
        <v>94</v>
      </c>
      <c r="F257" s="36">
        <v>118.30000000000001</v>
      </c>
      <c r="G257" s="10"/>
      <c r="H257" s="10"/>
      <c r="I257" s="70">
        <f t="shared" si="217"/>
        <v>0</v>
      </c>
      <c r="J257" s="70">
        <f t="shared" si="218"/>
        <v>0</v>
      </c>
      <c r="K257" s="71">
        <f t="shared" si="219"/>
        <v>0</v>
      </c>
      <c r="L257" s="70">
        <f>ROUND((G257+H257)*(1+RESUMO!$P$10),2)</f>
        <v>0</v>
      </c>
      <c r="M257" s="70">
        <f t="shared" si="220"/>
        <v>0</v>
      </c>
    </row>
    <row r="258" spans="1:13" ht="18" customHeight="1" x14ac:dyDescent="0.25">
      <c r="A258" s="33" t="s">
        <v>571</v>
      </c>
      <c r="B258" s="122" t="s">
        <v>764</v>
      </c>
      <c r="C258" s="123"/>
      <c r="D258" s="34"/>
      <c r="E258" s="35" t="s">
        <v>15</v>
      </c>
      <c r="F258" s="36">
        <v>89</v>
      </c>
      <c r="G258" s="10"/>
      <c r="H258" s="10"/>
      <c r="I258" s="70">
        <f t="shared" si="217"/>
        <v>0</v>
      </c>
      <c r="J258" s="70">
        <f t="shared" si="218"/>
        <v>0</v>
      </c>
      <c r="K258" s="71">
        <f t="shared" si="219"/>
        <v>0</v>
      </c>
      <c r="L258" s="70">
        <f>ROUND((G258+H258)*(1+RESUMO!$P$10),2)</f>
        <v>0</v>
      </c>
      <c r="M258" s="70">
        <f t="shared" si="220"/>
        <v>0</v>
      </c>
    </row>
    <row r="259" spans="1:13" ht="34.5" customHeight="1" x14ac:dyDescent="0.25">
      <c r="A259" s="33" t="s">
        <v>572</v>
      </c>
      <c r="B259" s="122" t="s">
        <v>228</v>
      </c>
      <c r="C259" s="123"/>
      <c r="D259" s="34"/>
      <c r="E259" s="35" t="s">
        <v>227</v>
      </c>
      <c r="F259" s="36">
        <v>2</v>
      </c>
      <c r="G259" s="10"/>
      <c r="H259" s="10"/>
      <c r="I259" s="70">
        <f t="shared" si="217"/>
        <v>0</v>
      </c>
      <c r="J259" s="70">
        <f t="shared" si="218"/>
        <v>0</v>
      </c>
      <c r="K259" s="71">
        <f t="shared" si="219"/>
        <v>0</v>
      </c>
      <c r="L259" s="70">
        <f>ROUND((G259+H259)*(1+RESUMO!$P$10),2)</f>
        <v>0</v>
      </c>
      <c r="M259" s="70">
        <f t="shared" si="220"/>
        <v>0</v>
      </c>
    </row>
    <row r="260" spans="1:13" ht="18" customHeight="1" x14ac:dyDescent="0.25">
      <c r="A260" s="33" t="s">
        <v>573</v>
      </c>
      <c r="B260" s="122" t="s">
        <v>225</v>
      </c>
      <c r="C260" s="123"/>
      <c r="D260" s="34"/>
      <c r="E260" s="35" t="s">
        <v>224</v>
      </c>
      <c r="F260" s="36">
        <v>4</v>
      </c>
      <c r="G260" s="10"/>
      <c r="H260" s="10"/>
      <c r="I260" s="70">
        <f>ROUND(F260*G260,2)</f>
        <v>0</v>
      </c>
      <c r="J260" s="70">
        <f>ROUND(F260*H260,2)</f>
        <v>0</v>
      </c>
      <c r="K260" s="71">
        <f>I260+J260</f>
        <v>0</v>
      </c>
      <c r="L260" s="70">
        <f>ROUND((G260+H260)*(1+RESUMO!$P$10),2)</f>
        <v>0</v>
      </c>
      <c r="M260" s="70">
        <f>ROUND(F260*L260,2)</f>
        <v>0</v>
      </c>
    </row>
    <row r="261" spans="1:13" ht="18" customHeight="1" x14ac:dyDescent="0.25">
      <c r="A261" s="38">
        <v>8</v>
      </c>
      <c r="B261" s="125" t="s">
        <v>207</v>
      </c>
      <c r="C261" s="126"/>
      <c r="D261" s="25"/>
      <c r="E261" s="82"/>
      <c r="F261" s="27"/>
      <c r="G261" s="27"/>
      <c r="H261" s="27"/>
      <c r="I261" s="28">
        <f>SUM(I263:I266,I268,I270:I272,I274)</f>
        <v>0</v>
      </c>
      <c r="J261" s="28">
        <f>SUM(J263:J266,J268,J270:J272,J274)</f>
        <v>0</v>
      </c>
      <c r="K261" s="28">
        <f>SUM(K263:K266,K268,K270:K272,K274)</f>
        <v>0</v>
      </c>
      <c r="L261" s="28"/>
      <c r="M261" s="28"/>
    </row>
    <row r="262" spans="1:13" ht="18" customHeight="1" x14ac:dyDescent="0.25">
      <c r="A262" s="29" t="s">
        <v>87</v>
      </c>
      <c r="B262" s="127" t="s">
        <v>429</v>
      </c>
      <c r="C262" s="128"/>
      <c r="D262" s="30"/>
      <c r="E262" s="31"/>
      <c r="F262" s="32"/>
      <c r="G262" s="32"/>
      <c r="H262" s="32"/>
      <c r="I262" s="66"/>
      <c r="J262" s="66"/>
      <c r="K262" s="66"/>
      <c r="L262" s="66"/>
      <c r="M262" s="66"/>
    </row>
    <row r="263" spans="1:13" ht="18" customHeight="1" x14ac:dyDescent="0.25">
      <c r="A263" s="33" t="s">
        <v>574</v>
      </c>
      <c r="B263" s="122" t="s">
        <v>816</v>
      </c>
      <c r="C263" s="123"/>
      <c r="D263" s="34"/>
      <c r="E263" s="35" t="s">
        <v>94</v>
      </c>
      <c r="F263" s="36">
        <v>40.319400000000002</v>
      </c>
      <c r="G263" s="10"/>
      <c r="H263" s="10"/>
      <c r="I263" s="70">
        <f>ROUND(F263*G263,2)</f>
        <v>0</v>
      </c>
      <c r="J263" s="70">
        <f>ROUND(F263*H263,2)</f>
        <v>0</v>
      </c>
      <c r="K263" s="71">
        <f>I263+J263</f>
        <v>0</v>
      </c>
      <c r="L263" s="70">
        <f>ROUND((G263+H263)*(1+RESUMO!$P$10),2)</f>
        <v>0</v>
      </c>
      <c r="M263" s="70">
        <f>ROUND(F263*L263,2)</f>
        <v>0</v>
      </c>
    </row>
    <row r="264" spans="1:13" ht="18" customHeight="1" x14ac:dyDescent="0.25">
      <c r="A264" s="33" t="s">
        <v>575</v>
      </c>
      <c r="B264" s="122" t="s">
        <v>206</v>
      </c>
      <c r="C264" s="123"/>
      <c r="D264" s="34"/>
      <c r="E264" s="35" t="s">
        <v>33</v>
      </c>
      <c r="F264" s="36">
        <v>2015.97</v>
      </c>
      <c r="G264" s="10"/>
      <c r="H264" s="10"/>
      <c r="I264" s="70">
        <f t="shared" ref="I264:I265" si="221">ROUND(F264*G264,2)</f>
        <v>0</v>
      </c>
      <c r="J264" s="70">
        <f t="shared" ref="J264:J265" si="222">ROUND(F264*H264,2)</f>
        <v>0</v>
      </c>
      <c r="K264" s="71">
        <f t="shared" ref="K264:K265" si="223">I264+J264</f>
        <v>0</v>
      </c>
      <c r="L264" s="70">
        <f>ROUND((G264+H264)*(1+RESUMO!$P$10),2)</f>
        <v>0</v>
      </c>
      <c r="M264" s="70">
        <f t="shared" ref="M264:M265" si="224">ROUND(F264*L264,2)</f>
        <v>0</v>
      </c>
    </row>
    <row r="265" spans="1:13" ht="18" customHeight="1" x14ac:dyDescent="0.25">
      <c r="A265" s="33" t="s">
        <v>576</v>
      </c>
      <c r="B265" s="122" t="s">
        <v>817</v>
      </c>
      <c r="C265" s="123"/>
      <c r="D265" s="34"/>
      <c r="E265" s="35" t="s">
        <v>33</v>
      </c>
      <c r="F265" s="36">
        <v>2015.97</v>
      </c>
      <c r="G265" s="10"/>
      <c r="H265" s="10"/>
      <c r="I265" s="70">
        <f t="shared" si="221"/>
        <v>0</v>
      </c>
      <c r="J265" s="70">
        <f t="shared" si="222"/>
        <v>0</v>
      </c>
      <c r="K265" s="71">
        <f t="shared" si="223"/>
        <v>0</v>
      </c>
      <c r="L265" s="70">
        <f>ROUND((G265+H265)*(1+RESUMO!$P$10),2)</f>
        <v>0</v>
      </c>
      <c r="M265" s="70">
        <f t="shared" si="224"/>
        <v>0</v>
      </c>
    </row>
    <row r="266" spans="1:13" ht="34.5" customHeight="1" x14ac:dyDescent="0.25">
      <c r="A266" s="33" t="s">
        <v>577</v>
      </c>
      <c r="B266" s="122" t="s">
        <v>205</v>
      </c>
      <c r="C266" s="123"/>
      <c r="D266" s="34"/>
      <c r="E266" s="35" t="s">
        <v>33</v>
      </c>
      <c r="F266" s="36">
        <v>2015.97</v>
      </c>
      <c r="G266" s="10"/>
      <c r="H266" s="10"/>
      <c r="I266" s="70">
        <f>ROUND(F266*G266,2)</f>
        <v>0</v>
      </c>
      <c r="J266" s="70">
        <f>ROUND(F266*H266,2)</f>
        <v>0</v>
      </c>
      <c r="K266" s="71">
        <f>I266+J266</f>
        <v>0</v>
      </c>
      <c r="L266" s="70">
        <f>ROUND((G266+H266)*(1+RESUMO!$P$10),2)</f>
        <v>0</v>
      </c>
      <c r="M266" s="70">
        <f>ROUND(F266*L266,2)</f>
        <v>0</v>
      </c>
    </row>
    <row r="267" spans="1:13" ht="18" customHeight="1" x14ac:dyDescent="0.25">
      <c r="A267" s="29" t="s">
        <v>100</v>
      </c>
      <c r="B267" s="127" t="s">
        <v>818</v>
      </c>
      <c r="C267" s="128"/>
      <c r="D267" s="30"/>
      <c r="E267" s="31"/>
      <c r="F267" s="32"/>
      <c r="G267" s="32"/>
      <c r="H267" s="32"/>
      <c r="I267" s="66"/>
      <c r="J267" s="66"/>
      <c r="K267" s="66"/>
      <c r="L267" s="66"/>
      <c r="M267" s="66"/>
    </row>
    <row r="268" spans="1:13" ht="34.5" customHeight="1" x14ac:dyDescent="0.25">
      <c r="A268" s="33" t="s">
        <v>574</v>
      </c>
      <c r="B268" s="122" t="s">
        <v>819</v>
      </c>
      <c r="C268" s="123"/>
      <c r="D268" s="34"/>
      <c r="E268" s="35" t="s">
        <v>33</v>
      </c>
      <c r="F268" s="36">
        <v>224.4</v>
      </c>
      <c r="G268" s="10"/>
      <c r="H268" s="10"/>
      <c r="I268" s="70">
        <f>ROUND(F268*G268,2)</f>
        <v>0</v>
      </c>
      <c r="J268" s="70">
        <f>ROUND(F268*H268,2)</f>
        <v>0</v>
      </c>
      <c r="K268" s="71">
        <f>I268+J268</f>
        <v>0</v>
      </c>
      <c r="L268" s="70">
        <f>ROUND((G268+H268)*(1+RESUMO!$P$10),2)</f>
        <v>0</v>
      </c>
      <c r="M268" s="70">
        <f>ROUND(F268*L268,2)</f>
        <v>0</v>
      </c>
    </row>
    <row r="269" spans="1:13" ht="18" customHeight="1" x14ac:dyDescent="0.25">
      <c r="A269" s="29" t="s">
        <v>101</v>
      </c>
      <c r="B269" s="127" t="s">
        <v>820</v>
      </c>
      <c r="C269" s="128"/>
      <c r="D269" s="30"/>
      <c r="E269" s="31"/>
      <c r="F269" s="32"/>
      <c r="G269" s="32"/>
      <c r="H269" s="32"/>
      <c r="I269" s="66"/>
      <c r="J269" s="66"/>
      <c r="K269" s="66"/>
      <c r="L269" s="66"/>
      <c r="M269" s="66"/>
    </row>
    <row r="270" spans="1:13" ht="34.5" customHeight="1" x14ac:dyDescent="0.25">
      <c r="A270" s="33" t="s">
        <v>578</v>
      </c>
      <c r="B270" s="161" t="s">
        <v>794</v>
      </c>
      <c r="C270" s="123"/>
      <c r="D270" s="34"/>
      <c r="E270" s="35" t="s">
        <v>14</v>
      </c>
      <c r="F270" s="36">
        <v>1345.3999999999999</v>
      </c>
      <c r="G270" s="10"/>
      <c r="H270" s="10"/>
      <c r="I270" s="70">
        <f>ROUND(F270*G270,2)</f>
        <v>0</v>
      </c>
      <c r="J270" s="70">
        <f>ROUND(F270*H270,2)</f>
        <v>0</v>
      </c>
      <c r="K270" s="71">
        <f>I270+J270</f>
        <v>0</v>
      </c>
      <c r="L270" s="70">
        <f>ROUND((G270+H270)*(1+RESUMO!$P$10),2)</f>
        <v>0</v>
      </c>
      <c r="M270" s="70">
        <f>ROUND(F270*L270,2)</f>
        <v>0</v>
      </c>
    </row>
    <row r="271" spans="1:13" ht="51.75" customHeight="1" x14ac:dyDescent="0.25">
      <c r="A271" s="33" t="s">
        <v>579</v>
      </c>
      <c r="B271" s="161" t="s">
        <v>821</v>
      </c>
      <c r="C271" s="123"/>
      <c r="D271" s="34"/>
      <c r="E271" s="35" t="s">
        <v>14</v>
      </c>
      <c r="F271" s="36">
        <v>1345.3999999999999</v>
      </c>
      <c r="G271" s="10"/>
      <c r="H271" s="10"/>
      <c r="I271" s="70">
        <f t="shared" ref="I271" si="225">ROUND(F271*G271,2)</f>
        <v>0</v>
      </c>
      <c r="J271" s="70">
        <f t="shared" ref="J271" si="226">ROUND(F271*H271,2)</f>
        <v>0</v>
      </c>
      <c r="K271" s="71">
        <f t="shared" ref="K271" si="227">I271+J271</f>
        <v>0</v>
      </c>
      <c r="L271" s="70">
        <f>ROUND((G271+H271)*(1+RESUMO!$P$10),2)</f>
        <v>0</v>
      </c>
      <c r="M271" s="70">
        <f t="shared" ref="M271" si="228">ROUND(F271*L271,2)</f>
        <v>0</v>
      </c>
    </row>
    <row r="272" spans="1:13" ht="34.5" customHeight="1" x14ac:dyDescent="0.25">
      <c r="A272" s="33" t="s">
        <v>580</v>
      </c>
      <c r="B272" s="122" t="s">
        <v>822</v>
      </c>
      <c r="C272" s="123"/>
      <c r="D272" s="34"/>
      <c r="E272" s="35" t="s">
        <v>14</v>
      </c>
      <c r="F272" s="36">
        <v>1345.3999999999999</v>
      </c>
      <c r="G272" s="10"/>
      <c r="H272" s="10"/>
      <c r="I272" s="70">
        <f>ROUND(F272*G272,2)</f>
        <v>0</v>
      </c>
      <c r="J272" s="70">
        <f>ROUND(F272*H272,2)</f>
        <v>0</v>
      </c>
      <c r="K272" s="71">
        <f>I272+J272</f>
        <v>0</v>
      </c>
      <c r="L272" s="70">
        <f>ROUND((G272+H272)*(1+RESUMO!$P$10),2)</f>
        <v>0</v>
      </c>
      <c r="M272" s="70">
        <f>ROUND(F272*L272,2)</f>
        <v>0</v>
      </c>
    </row>
    <row r="273" spans="1:13" ht="18" customHeight="1" x14ac:dyDescent="0.25">
      <c r="A273" s="29" t="s">
        <v>316</v>
      </c>
      <c r="B273" s="127" t="s">
        <v>823</v>
      </c>
      <c r="C273" s="128"/>
      <c r="D273" s="30"/>
      <c r="E273" s="31"/>
      <c r="F273" s="32"/>
      <c r="G273" s="32"/>
      <c r="H273" s="32"/>
      <c r="I273" s="66"/>
      <c r="J273" s="66"/>
      <c r="K273" s="66"/>
      <c r="L273" s="66"/>
      <c r="M273" s="66"/>
    </row>
    <row r="274" spans="1:13" ht="18" customHeight="1" x14ac:dyDescent="0.25">
      <c r="A274" s="33" t="s">
        <v>581</v>
      </c>
      <c r="B274" s="122" t="s">
        <v>824</v>
      </c>
      <c r="C274" s="123"/>
      <c r="D274" s="34"/>
      <c r="E274" s="35" t="s">
        <v>94</v>
      </c>
      <c r="F274" s="36">
        <v>76.5</v>
      </c>
      <c r="G274" s="10"/>
      <c r="H274" s="10"/>
      <c r="I274" s="70">
        <f>ROUND(F274*G274,2)</f>
        <v>0</v>
      </c>
      <c r="J274" s="70">
        <f>ROUND(F274*H274,2)</f>
        <v>0</v>
      </c>
      <c r="K274" s="71">
        <f>I274+J274</f>
        <v>0</v>
      </c>
      <c r="L274" s="70">
        <f>ROUND((G274+H274)*(1+RESUMO!$P$10),2)</f>
        <v>0</v>
      </c>
      <c r="M274" s="70">
        <f>ROUND(F274*L274,2)</f>
        <v>0</v>
      </c>
    </row>
    <row r="275" spans="1:13" ht="18" customHeight="1" x14ac:dyDescent="0.25">
      <c r="A275" s="38">
        <v>9</v>
      </c>
      <c r="B275" s="125" t="s">
        <v>204</v>
      </c>
      <c r="C275" s="126"/>
      <c r="D275" s="25"/>
      <c r="E275" s="82"/>
      <c r="F275" s="27"/>
      <c r="G275" s="27"/>
      <c r="H275" s="27"/>
      <c r="I275" s="28">
        <f>SUM(I277:I280,I282:I297,I299:I304,I307:I312,I314:I316,I318:I319,I321:I325,I327:I333,I335:I339,I341:I346,I348:I349,I351:I360,I362:I370,I372:I376,I378:I379,I381:I397)</f>
        <v>0</v>
      </c>
      <c r="J275" s="28">
        <f>SUM(J277:J280,J282:J297,J299:J304,J307:J312,J314:J316,J318:J319,J321:J325,J327:J333,J335:J339,J341:J346,J348:J349,J351:J360,J362:J370,J372:J376,J378:J379,J381:J397)</f>
        <v>0</v>
      </c>
      <c r="K275" s="28">
        <f>SUM(K277:K280,K282:K297,K299:K304,K307:K312,K314:K316,K318:K319,K321:K325,K327:K333,K335:K339,K341:K346,K348:K349,K351:K360,K362:K370,K372:K376,K378:K379,K381:K397)</f>
        <v>0</v>
      </c>
      <c r="L275" s="28"/>
      <c r="M275" s="28"/>
    </row>
    <row r="276" spans="1:13" ht="18" customHeight="1" x14ac:dyDescent="0.25">
      <c r="A276" s="29" t="s">
        <v>102</v>
      </c>
      <c r="B276" s="127" t="s">
        <v>177</v>
      </c>
      <c r="C276" s="128"/>
      <c r="D276" s="30"/>
      <c r="E276" s="31"/>
      <c r="F276" s="32"/>
      <c r="G276" s="32"/>
      <c r="H276" s="32"/>
      <c r="I276" s="66"/>
      <c r="J276" s="66"/>
      <c r="K276" s="66"/>
      <c r="L276" s="66"/>
      <c r="M276" s="66"/>
    </row>
    <row r="277" spans="1:13" ht="34.5" customHeight="1" x14ac:dyDescent="0.25">
      <c r="A277" s="33" t="s">
        <v>582</v>
      </c>
      <c r="B277" s="122" t="s">
        <v>825</v>
      </c>
      <c r="C277" s="123"/>
      <c r="D277" s="34"/>
      <c r="E277" s="35" t="s">
        <v>14</v>
      </c>
      <c r="F277" s="36">
        <v>53</v>
      </c>
      <c r="G277" s="10"/>
      <c r="H277" s="10"/>
      <c r="I277" s="70">
        <f>ROUND(F277*G277,2)</f>
        <v>0</v>
      </c>
      <c r="J277" s="70">
        <f>ROUND(F277*H277,2)</f>
        <v>0</v>
      </c>
      <c r="K277" s="71">
        <f>I277+J277</f>
        <v>0</v>
      </c>
      <c r="L277" s="70">
        <f>ROUND((G277+H277)*(1+RESUMO!$P$10),2)</f>
        <v>0</v>
      </c>
      <c r="M277" s="70">
        <f>ROUND(F277*L277,2)</f>
        <v>0</v>
      </c>
    </row>
    <row r="278" spans="1:13" ht="34.5" customHeight="1" x14ac:dyDescent="0.25">
      <c r="A278" s="33" t="s">
        <v>583</v>
      </c>
      <c r="B278" s="122" t="s">
        <v>826</v>
      </c>
      <c r="C278" s="123"/>
      <c r="D278" s="34"/>
      <c r="E278" s="35" t="s">
        <v>14</v>
      </c>
      <c r="F278" s="36">
        <v>13</v>
      </c>
      <c r="G278" s="10"/>
      <c r="H278" s="10"/>
      <c r="I278" s="70">
        <f t="shared" ref="I278:I280" si="229">ROUND(F278*G278,2)</f>
        <v>0</v>
      </c>
      <c r="J278" s="70">
        <f t="shared" ref="J278:J280" si="230">ROUND(F278*H278,2)</f>
        <v>0</v>
      </c>
      <c r="K278" s="71">
        <f t="shared" ref="K278:K280" si="231">I278+J278</f>
        <v>0</v>
      </c>
      <c r="L278" s="70">
        <f>ROUND((G278+H278)*(1+RESUMO!$P$10),2)</f>
        <v>0</v>
      </c>
      <c r="M278" s="70">
        <f t="shared" ref="M278:M280" si="232">ROUND(F278*L278,2)</f>
        <v>0</v>
      </c>
    </row>
    <row r="279" spans="1:13" ht="34.5" customHeight="1" x14ac:dyDescent="0.25">
      <c r="A279" s="33" t="s">
        <v>584</v>
      </c>
      <c r="B279" s="122" t="s">
        <v>827</v>
      </c>
      <c r="C279" s="123"/>
      <c r="D279" s="34"/>
      <c r="E279" s="35" t="s">
        <v>14</v>
      </c>
      <c r="F279" s="36">
        <v>36</v>
      </c>
      <c r="G279" s="10"/>
      <c r="H279" s="10"/>
      <c r="I279" s="70">
        <f t="shared" si="229"/>
        <v>0</v>
      </c>
      <c r="J279" s="70">
        <f t="shared" si="230"/>
        <v>0</v>
      </c>
      <c r="K279" s="71">
        <f t="shared" si="231"/>
        <v>0</v>
      </c>
      <c r="L279" s="70">
        <f>ROUND((G279+H279)*(1+RESUMO!$P$10),2)</f>
        <v>0</v>
      </c>
      <c r="M279" s="70">
        <f t="shared" si="232"/>
        <v>0</v>
      </c>
    </row>
    <row r="280" spans="1:13" ht="34.5" customHeight="1" x14ac:dyDescent="0.25">
      <c r="A280" s="33" t="s">
        <v>585</v>
      </c>
      <c r="B280" s="122" t="s">
        <v>828</v>
      </c>
      <c r="C280" s="123"/>
      <c r="D280" s="34"/>
      <c r="E280" s="35" t="s">
        <v>14</v>
      </c>
      <c r="F280" s="36">
        <v>29</v>
      </c>
      <c r="G280" s="10"/>
      <c r="H280" s="10"/>
      <c r="I280" s="70">
        <f t="shared" si="229"/>
        <v>0</v>
      </c>
      <c r="J280" s="70">
        <f t="shared" si="230"/>
        <v>0</v>
      </c>
      <c r="K280" s="71">
        <f t="shared" si="231"/>
        <v>0</v>
      </c>
      <c r="L280" s="70">
        <f>ROUND((G280+H280)*(1+RESUMO!$P$10),2)</f>
        <v>0</v>
      </c>
      <c r="M280" s="70">
        <f t="shared" si="232"/>
        <v>0</v>
      </c>
    </row>
    <row r="281" spans="1:13" ht="18" customHeight="1" x14ac:dyDescent="0.25">
      <c r="A281" s="41"/>
      <c r="B281" s="130" t="s">
        <v>829</v>
      </c>
      <c r="C281" s="132"/>
      <c r="D281" s="42"/>
      <c r="E281" s="43"/>
      <c r="F281" s="44"/>
      <c r="G281" s="44"/>
      <c r="H281" s="44"/>
      <c r="I281" s="84"/>
      <c r="J281" s="84"/>
      <c r="K281" s="84"/>
      <c r="L281" s="84"/>
      <c r="M281" s="84"/>
    </row>
    <row r="282" spans="1:13" ht="51.75" customHeight="1" x14ac:dyDescent="0.25">
      <c r="A282" s="33" t="s">
        <v>586</v>
      </c>
      <c r="B282" s="122" t="s">
        <v>830</v>
      </c>
      <c r="C282" s="123"/>
      <c r="D282" s="34"/>
      <c r="E282" s="35" t="s">
        <v>15</v>
      </c>
      <c r="F282" s="36">
        <v>1</v>
      </c>
      <c r="G282" s="10"/>
      <c r="H282" s="10"/>
      <c r="I282" s="70">
        <f>ROUND(F282*G282,2)</f>
        <v>0</v>
      </c>
      <c r="J282" s="70">
        <f>ROUND(F282*H282,2)</f>
        <v>0</v>
      </c>
      <c r="K282" s="71">
        <f>I282+J282</f>
        <v>0</v>
      </c>
      <c r="L282" s="70">
        <f>ROUND((G282+H282)*(1+RESUMO!$P$10),2)</f>
        <v>0</v>
      </c>
      <c r="M282" s="70">
        <f>ROUND(F282*L282,2)</f>
        <v>0</v>
      </c>
    </row>
    <row r="283" spans="1:13" ht="34.5" customHeight="1" x14ac:dyDescent="0.25">
      <c r="A283" s="33" t="s">
        <v>587</v>
      </c>
      <c r="B283" s="122" t="s">
        <v>831</v>
      </c>
      <c r="C283" s="123"/>
      <c r="D283" s="34"/>
      <c r="E283" s="35" t="s">
        <v>14</v>
      </c>
      <c r="F283" s="36">
        <v>0.82000000000000028</v>
      </c>
      <c r="G283" s="10"/>
      <c r="H283" s="10"/>
      <c r="I283" s="70">
        <f t="shared" ref="I283:I296" si="233">ROUND(F283*G283,2)</f>
        <v>0</v>
      </c>
      <c r="J283" s="70">
        <f t="shared" ref="J283:J296" si="234">ROUND(F283*H283,2)</f>
        <v>0</v>
      </c>
      <c r="K283" s="71">
        <f t="shared" ref="K283:K296" si="235">I283+J283</f>
        <v>0</v>
      </c>
      <c r="L283" s="70">
        <f>ROUND((G283+H283)*(1+RESUMO!$P$10),2)</f>
        <v>0</v>
      </c>
      <c r="M283" s="70">
        <f t="shared" ref="M283:M296" si="236">ROUND(F283*L283,2)</f>
        <v>0</v>
      </c>
    </row>
    <row r="284" spans="1:13" ht="18" customHeight="1" x14ac:dyDescent="0.25">
      <c r="A284" s="33" t="s">
        <v>588</v>
      </c>
      <c r="B284" s="122" t="s">
        <v>185</v>
      </c>
      <c r="C284" s="123"/>
      <c r="D284" s="34"/>
      <c r="E284" s="35" t="s">
        <v>15</v>
      </c>
      <c r="F284" s="36">
        <v>1</v>
      </c>
      <c r="G284" s="10"/>
      <c r="H284" s="10"/>
      <c r="I284" s="70">
        <f t="shared" si="233"/>
        <v>0</v>
      </c>
      <c r="J284" s="70">
        <f t="shared" si="234"/>
        <v>0</v>
      </c>
      <c r="K284" s="71">
        <f t="shared" si="235"/>
        <v>0</v>
      </c>
      <c r="L284" s="70">
        <f>ROUND((G284+H284)*(1+RESUMO!$P$10),2)</f>
        <v>0</v>
      </c>
      <c r="M284" s="70">
        <f t="shared" si="236"/>
        <v>0</v>
      </c>
    </row>
    <row r="285" spans="1:13" ht="18" customHeight="1" x14ac:dyDescent="0.25">
      <c r="A285" s="33" t="s">
        <v>589</v>
      </c>
      <c r="B285" s="122" t="s">
        <v>832</v>
      </c>
      <c r="C285" s="123"/>
      <c r="D285" s="34"/>
      <c r="E285" s="35" t="s">
        <v>33</v>
      </c>
      <c r="F285" s="36">
        <v>35</v>
      </c>
      <c r="G285" s="10"/>
      <c r="H285" s="10"/>
      <c r="I285" s="70">
        <f t="shared" si="233"/>
        <v>0</v>
      </c>
      <c r="J285" s="70">
        <f t="shared" si="234"/>
        <v>0</v>
      </c>
      <c r="K285" s="71">
        <f t="shared" si="235"/>
        <v>0</v>
      </c>
      <c r="L285" s="70">
        <f>ROUND((G285+H285)*(1+RESUMO!$P$10),2)</f>
        <v>0</v>
      </c>
      <c r="M285" s="70">
        <f t="shared" si="236"/>
        <v>0</v>
      </c>
    </row>
    <row r="286" spans="1:13" ht="51.75" customHeight="1" x14ac:dyDescent="0.25">
      <c r="A286" s="33" t="s">
        <v>590</v>
      </c>
      <c r="B286" s="161" t="s">
        <v>833</v>
      </c>
      <c r="C286" s="123"/>
      <c r="D286" s="34"/>
      <c r="E286" s="35" t="s">
        <v>94</v>
      </c>
      <c r="F286" s="36">
        <v>1</v>
      </c>
      <c r="G286" s="10"/>
      <c r="H286" s="10"/>
      <c r="I286" s="70">
        <f t="shared" si="233"/>
        <v>0</v>
      </c>
      <c r="J286" s="70">
        <f t="shared" si="234"/>
        <v>0</v>
      </c>
      <c r="K286" s="71">
        <f t="shared" si="235"/>
        <v>0</v>
      </c>
      <c r="L286" s="70">
        <f>ROUND((G286+H286)*(1+RESUMO!$P$10),2)</f>
        <v>0</v>
      </c>
      <c r="M286" s="70">
        <f t="shared" si="236"/>
        <v>0</v>
      </c>
    </row>
    <row r="287" spans="1:13" ht="18" customHeight="1" x14ac:dyDescent="0.25">
      <c r="A287" s="33" t="s">
        <v>591</v>
      </c>
      <c r="B287" s="122" t="s">
        <v>834</v>
      </c>
      <c r="C287" s="123"/>
      <c r="D287" s="34"/>
      <c r="E287" s="35" t="s">
        <v>94</v>
      </c>
      <c r="F287" s="36">
        <v>1</v>
      </c>
      <c r="G287" s="10"/>
      <c r="H287" s="10"/>
      <c r="I287" s="70">
        <f t="shared" si="233"/>
        <v>0</v>
      </c>
      <c r="J287" s="70">
        <f t="shared" si="234"/>
        <v>0</v>
      </c>
      <c r="K287" s="71">
        <f t="shared" si="235"/>
        <v>0</v>
      </c>
      <c r="L287" s="70">
        <f>ROUND((G287+H287)*(1+RESUMO!$P$10),2)</f>
        <v>0</v>
      </c>
      <c r="M287" s="70">
        <f t="shared" si="236"/>
        <v>0</v>
      </c>
    </row>
    <row r="288" spans="1:13" ht="34.5" customHeight="1" x14ac:dyDescent="0.25">
      <c r="A288" s="33" t="s">
        <v>592</v>
      </c>
      <c r="B288" s="122" t="s">
        <v>174</v>
      </c>
      <c r="C288" s="123"/>
      <c r="D288" s="34"/>
      <c r="E288" s="35" t="s">
        <v>94</v>
      </c>
      <c r="F288" s="36">
        <v>29.5</v>
      </c>
      <c r="G288" s="10"/>
      <c r="H288" s="10"/>
      <c r="I288" s="70">
        <f t="shared" si="233"/>
        <v>0</v>
      </c>
      <c r="J288" s="70">
        <f t="shared" si="234"/>
        <v>0</v>
      </c>
      <c r="K288" s="71">
        <f t="shared" si="235"/>
        <v>0</v>
      </c>
      <c r="L288" s="70">
        <f>ROUND((G288+H288)*(1+RESUMO!$P$10),2)</f>
        <v>0</v>
      </c>
      <c r="M288" s="70">
        <f t="shared" si="236"/>
        <v>0</v>
      </c>
    </row>
    <row r="289" spans="1:13" ht="18" customHeight="1" x14ac:dyDescent="0.25">
      <c r="A289" s="33" t="s">
        <v>593</v>
      </c>
      <c r="B289" s="122" t="s">
        <v>835</v>
      </c>
      <c r="C289" s="123"/>
      <c r="D289" s="34"/>
      <c r="E289" s="35" t="s">
        <v>94</v>
      </c>
      <c r="F289" s="36">
        <v>27</v>
      </c>
      <c r="G289" s="10"/>
      <c r="H289" s="10"/>
      <c r="I289" s="70">
        <f t="shared" si="233"/>
        <v>0</v>
      </c>
      <c r="J289" s="70">
        <f t="shared" si="234"/>
        <v>0</v>
      </c>
      <c r="K289" s="71">
        <f t="shared" si="235"/>
        <v>0</v>
      </c>
      <c r="L289" s="70">
        <f>ROUND((G289+H289)*(1+RESUMO!$P$10),2)</f>
        <v>0</v>
      </c>
      <c r="M289" s="70">
        <f t="shared" si="236"/>
        <v>0</v>
      </c>
    </row>
    <row r="290" spans="1:13" ht="51.75" customHeight="1" x14ac:dyDescent="0.25">
      <c r="A290" s="33" t="s">
        <v>594</v>
      </c>
      <c r="B290" s="122" t="s">
        <v>723</v>
      </c>
      <c r="C290" s="123"/>
      <c r="D290" s="34"/>
      <c r="E290" s="35" t="s">
        <v>94</v>
      </c>
      <c r="F290" s="36">
        <v>2.5</v>
      </c>
      <c r="G290" s="10"/>
      <c r="H290" s="10"/>
      <c r="I290" s="70">
        <f t="shared" si="233"/>
        <v>0</v>
      </c>
      <c r="J290" s="70">
        <f t="shared" si="234"/>
        <v>0</v>
      </c>
      <c r="K290" s="71">
        <f t="shared" si="235"/>
        <v>0</v>
      </c>
      <c r="L290" s="70">
        <f>ROUND((G290+H290)*(1+RESUMO!$P$10),2)</f>
        <v>0</v>
      </c>
      <c r="M290" s="70">
        <f t="shared" si="236"/>
        <v>0</v>
      </c>
    </row>
    <row r="291" spans="1:13" ht="51.75" customHeight="1" x14ac:dyDescent="0.25">
      <c r="A291" s="33" t="s">
        <v>595</v>
      </c>
      <c r="B291" s="122" t="s">
        <v>724</v>
      </c>
      <c r="C291" s="123"/>
      <c r="D291" s="34"/>
      <c r="E291" s="35" t="s">
        <v>175</v>
      </c>
      <c r="F291" s="36">
        <v>62.5</v>
      </c>
      <c r="G291" s="10"/>
      <c r="H291" s="10"/>
      <c r="I291" s="70">
        <f t="shared" si="233"/>
        <v>0</v>
      </c>
      <c r="J291" s="70">
        <f t="shared" si="234"/>
        <v>0</v>
      </c>
      <c r="K291" s="71">
        <f t="shared" si="235"/>
        <v>0</v>
      </c>
      <c r="L291" s="70">
        <f>ROUND((G291+H291)*(1+RESUMO!$P$10),2)</f>
        <v>0</v>
      </c>
      <c r="M291" s="70">
        <f t="shared" si="236"/>
        <v>0</v>
      </c>
    </row>
    <row r="292" spans="1:13" ht="34.5" customHeight="1" x14ac:dyDescent="0.25">
      <c r="A292" s="33" t="s">
        <v>596</v>
      </c>
      <c r="B292" s="122" t="s">
        <v>740</v>
      </c>
      <c r="C292" s="123"/>
      <c r="D292" s="34"/>
      <c r="E292" s="35" t="s">
        <v>94</v>
      </c>
      <c r="F292" s="36">
        <v>3.5</v>
      </c>
      <c r="G292" s="10"/>
      <c r="H292" s="10"/>
      <c r="I292" s="70">
        <f t="shared" si="233"/>
        <v>0</v>
      </c>
      <c r="J292" s="70">
        <f t="shared" si="234"/>
        <v>0</v>
      </c>
      <c r="K292" s="71">
        <f t="shared" si="235"/>
        <v>0</v>
      </c>
      <c r="L292" s="70">
        <f>ROUND((G292+H292)*(1+RESUMO!$P$10),2)</f>
        <v>0</v>
      </c>
      <c r="M292" s="70">
        <f t="shared" si="236"/>
        <v>0</v>
      </c>
    </row>
    <row r="293" spans="1:13" ht="18" customHeight="1" x14ac:dyDescent="0.25">
      <c r="A293" s="33" t="s">
        <v>597</v>
      </c>
      <c r="B293" s="122" t="s">
        <v>741</v>
      </c>
      <c r="C293" s="123"/>
      <c r="D293" s="34"/>
      <c r="E293" s="35" t="s">
        <v>94</v>
      </c>
      <c r="F293" s="36">
        <v>3.5</v>
      </c>
      <c r="G293" s="10"/>
      <c r="H293" s="10"/>
      <c r="I293" s="70">
        <f t="shared" si="233"/>
        <v>0</v>
      </c>
      <c r="J293" s="70">
        <f t="shared" si="234"/>
        <v>0</v>
      </c>
      <c r="K293" s="71">
        <f t="shared" si="235"/>
        <v>0</v>
      </c>
      <c r="L293" s="70">
        <f>ROUND((G293+H293)*(1+RESUMO!$P$10),2)</f>
        <v>0</v>
      </c>
      <c r="M293" s="70">
        <f t="shared" si="236"/>
        <v>0</v>
      </c>
    </row>
    <row r="294" spans="1:13" ht="18" customHeight="1" x14ac:dyDescent="0.25">
      <c r="A294" s="33" t="s">
        <v>598</v>
      </c>
      <c r="B294" s="122" t="s">
        <v>779</v>
      </c>
      <c r="C294" s="123"/>
      <c r="D294" s="34"/>
      <c r="E294" s="35" t="s">
        <v>94</v>
      </c>
      <c r="F294" s="36">
        <v>3.5</v>
      </c>
      <c r="G294" s="10"/>
      <c r="H294" s="10"/>
      <c r="I294" s="70">
        <f t="shared" si="233"/>
        <v>0</v>
      </c>
      <c r="J294" s="70">
        <f t="shared" si="234"/>
        <v>0</v>
      </c>
      <c r="K294" s="71">
        <f t="shared" si="235"/>
        <v>0</v>
      </c>
      <c r="L294" s="70">
        <f>ROUND((G294+H294)*(1+RESUMO!$P$10),2)</f>
        <v>0</v>
      </c>
      <c r="M294" s="70">
        <f t="shared" si="236"/>
        <v>0</v>
      </c>
    </row>
    <row r="295" spans="1:13" ht="18" customHeight="1" x14ac:dyDescent="0.25">
      <c r="A295" s="33" t="s">
        <v>599</v>
      </c>
      <c r="B295" s="122" t="s">
        <v>743</v>
      </c>
      <c r="C295" s="123"/>
      <c r="D295" s="34"/>
      <c r="E295" s="35" t="s">
        <v>33</v>
      </c>
      <c r="F295" s="36">
        <v>35</v>
      </c>
      <c r="G295" s="10"/>
      <c r="H295" s="10"/>
      <c r="I295" s="70">
        <f t="shared" si="233"/>
        <v>0</v>
      </c>
      <c r="J295" s="70">
        <f t="shared" si="234"/>
        <v>0</v>
      </c>
      <c r="K295" s="71">
        <f t="shared" si="235"/>
        <v>0</v>
      </c>
      <c r="L295" s="70">
        <f>ROUND((G295+H295)*(1+RESUMO!$P$10),2)</f>
        <v>0</v>
      </c>
      <c r="M295" s="70">
        <f t="shared" si="236"/>
        <v>0</v>
      </c>
    </row>
    <row r="296" spans="1:13" ht="18" customHeight="1" x14ac:dyDescent="0.25">
      <c r="A296" s="33" t="s">
        <v>600</v>
      </c>
      <c r="B296" s="122" t="s">
        <v>744</v>
      </c>
      <c r="C296" s="123"/>
      <c r="D296" s="34"/>
      <c r="E296" s="35" t="s">
        <v>33</v>
      </c>
      <c r="F296" s="36">
        <v>35</v>
      </c>
      <c r="G296" s="10"/>
      <c r="H296" s="10"/>
      <c r="I296" s="70">
        <f t="shared" si="233"/>
        <v>0</v>
      </c>
      <c r="J296" s="70">
        <f t="shared" si="234"/>
        <v>0</v>
      </c>
      <c r="K296" s="71">
        <f t="shared" si="235"/>
        <v>0</v>
      </c>
      <c r="L296" s="70">
        <f>ROUND((G296+H296)*(1+RESUMO!$P$10),2)</f>
        <v>0</v>
      </c>
      <c r="M296" s="70">
        <f t="shared" si="236"/>
        <v>0</v>
      </c>
    </row>
    <row r="297" spans="1:13" ht="18" customHeight="1" x14ac:dyDescent="0.25">
      <c r="A297" s="33" t="s">
        <v>601</v>
      </c>
      <c r="B297" s="122" t="s">
        <v>172</v>
      </c>
      <c r="C297" s="123"/>
      <c r="D297" s="34"/>
      <c r="E297" s="35" t="s">
        <v>94</v>
      </c>
      <c r="F297" s="36">
        <v>2.5</v>
      </c>
      <c r="G297" s="10"/>
      <c r="H297" s="10"/>
      <c r="I297" s="70">
        <f>ROUND(F297*G297,2)</f>
        <v>0</v>
      </c>
      <c r="J297" s="70">
        <f>ROUND(F297*H297,2)</f>
        <v>0</v>
      </c>
      <c r="K297" s="71">
        <f>I297+J297</f>
        <v>0</v>
      </c>
      <c r="L297" s="70">
        <f>ROUND((G297+H297)*(1+RESUMO!$P$10),2)</f>
        <v>0</v>
      </c>
      <c r="M297" s="70">
        <f>ROUND(F297*L297,2)</f>
        <v>0</v>
      </c>
    </row>
    <row r="298" spans="1:13" ht="18" customHeight="1" x14ac:dyDescent="0.25">
      <c r="A298" s="41"/>
      <c r="B298" s="130" t="s">
        <v>836</v>
      </c>
      <c r="C298" s="132"/>
      <c r="D298" s="42"/>
      <c r="E298" s="43"/>
      <c r="F298" s="44"/>
      <c r="G298" s="44"/>
      <c r="H298" s="44"/>
      <c r="I298" s="84"/>
      <c r="J298" s="84"/>
      <c r="K298" s="84"/>
      <c r="L298" s="84"/>
      <c r="M298" s="84"/>
    </row>
    <row r="299" spans="1:13" ht="51.75" customHeight="1" x14ac:dyDescent="0.25">
      <c r="A299" s="33" t="s">
        <v>602</v>
      </c>
      <c r="B299" s="122" t="s">
        <v>837</v>
      </c>
      <c r="C299" s="123"/>
      <c r="D299" s="34"/>
      <c r="E299" s="35" t="s">
        <v>15</v>
      </c>
      <c r="F299" s="36">
        <v>1</v>
      </c>
      <c r="G299" s="10"/>
      <c r="H299" s="10"/>
      <c r="I299" s="70">
        <f>ROUND(F299*G299,2)</f>
        <v>0</v>
      </c>
      <c r="J299" s="70">
        <f>ROUND(F299*H299,2)</f>
        <v>0</v>
      </c>
      <c r="K299" s="71">
        <f>I299+J299</f>
        <v>0</v>
      </c>
      <c r="L299" s="70">
        <f>ROUND((G299+H299)*(1+RESUMO!$P$10),2)</f>
        <v>0</v>
      </c>
      <c r="M299" s="70">
        <f>ROUND(F299*L299,2)</f>
        <v>0</v>
      </c>
    </row>
    <row r="300" spans="1:13" ht="34.5" customHeight="1" x14ac:dyDescent="0.25">
      <c r="A300" s="33" t="s">
        <v>603</v>
      </c>
      <c r="B300" s="122" t="s">
        <v>174</v>
      </c>
      <c r="C300" s="123"/>
      <c r="D300" s="34"/>
      <c r="E300" s="35" t="s">
        <v>94</v>
      </c>
      <c r="F300" s="36">
        <v>5</v>
      </c>
      <c r="G300" s="10"/>
      <c r="H300" s="10"/>
      <c r="I300" s="70">
        <f t="shared" ref="I300:I303" si="237">ROUND(F300*G300,2)</f>
        <v>0</v>
      </c>
      <c r="J300" s="70">
        <f t="shared" ref="J300:J303" si="238">ROUND(F300*H300,2)</f>
        <v>0</v>
      </c>
      <c r="K300" s="71">
        <f t="shared" ref="K300:K303" si="239">I300+J300</f>
        <v>0</v>
      </c>
      <c r="L300" s="70">
        <f>ROUND((G300+H300)*(1+RESUMO!$P$10),2)</f>
        <v>0</v>
      </c>
      <c r="M300" s="70">
        <f t="shared" ref="M300:M303" si="240">ROUND(F300*L300,2)</f>
        <v>0</v>
      </c>
    </row>
    <row r="301" spans="1:13" ht="34.5" customHeight="1" x14ac:dyDescent="0.25">
      <c r="A301" s="33" t="s">
        <v>604</v>
      </c>
      <c r="B301" s="122" t="s">
        <v>838</v>
      </c>
      <c r="C301" s="123"/>
      <c r="D301" s="34"/>
      <c r="E301" s="35" t="s">
        <v>94</v>
      </c>
      <c r="F301" s="36">
        <v>4.3999999999999995</v>
      </c>
      <c r="G301" s="10"/>
      <c r="H301" s="10"/>
      <c r="I301" s="70">
        <f t="shared" si="237"/>
        <v>0</v>
      </c>
      <c r="J301" s="70">
        <f t="shared" si="238"/>
        <v>0</v>
      </c>
      <c r="K301" s="71">
        <f t="shared" si="239"/>
        <v>0</v>
      </c>
      <c r="L301" s="70">
        <f>ROUND((G301+H301)*(1+RESUMO!$P$10),2)</f>
        <v>0</v>
      </c>
      <c r="M301" s="70">
        <f t="shared" si="240"/>
        <v>0</v>
      </c>
    </row>
    <row r="302" spans="1:13" ht="18" customHeight="1" x14ac:dyDescent="0.25">
      <c r="A302" s="33" t="s">
        <v>605</v>
      </c>
      <c r="B302" s="122" t="s">
        <v>176</v>
      </c>
      <c r="C302" s="123"/>
      <c r="D302" s="34"/>
      <c r="E302" s="35" t="s">
        <v>94</v>
      </c>
      <c r="F302" s="36">
        <v>0.60000000000000053</v>
      </c>
      <c r="G302" s="10"/>
      <c r="H302" s="10"/>
      <c r="I302" s="70">
        <f t="shared" si="237"/>
        <v>0</v>
      </c>
      <c r="J302" s="70">
        <f t="shared" si="238"/>
        <v>0</v>
      </c>
      <c r="K302" s="71">
        <f t="shared" si="239"/>
        <v>0</v>
      </c>
      <c r="L302" s="70">
        <f>ROUND((G302+H302)*(1+RESUMO!$P$10),2)</f>
        <v>0</v>
      </c>
      <c r="M302" s="70">
        <f t="shared" si="240"/>
        <v>0</v>
      </c>
    </row>
    <row r="303" spans="1:13" ht="34.5" customHeight="1" x14ac:dyDescent="0.25">
      <c r="A303" s="33" t="s">
        <v>606</v>
      </c>
      <c r="B303" s="161" t="s">
        <v>173</v>
      </c>
      <c r="C303" s="123"/>
      <c r="D303" s="34"/>
      <c r="E303" s="35" t="s">
        <v>94</v>
      </c>
      <c r="F303" s="36">
        <v>0.1</v>
      </c>
      <c r="G303" s="10"/>
      <c r="H303" s="10"/>
      <c r="I303" s="70">
        <f t="shared" si="237"/>
        <v>0</v>
      </c>
      <c r="J303" s="70">
        <f t="shared" si="238"/>
        <v>0</v>
      </c>
      <c r="K303" s="71">
        <f t="shared" si="239"/>
        <v>0</v>
      </c>
      <c r="L303" s="70">
        <f>ROUND((G303+H303)*(1+RESUMO!$P$10),2)</f>
        <v>0</v>
      </c>
      <c r="M303" s="70">
        <f t="shared" si="240"/>
        <v>0</v>
      </c>
    </row>
    <row r="304" spans="1:13" ht="18" customHeight="1" x14ac:dyDescent="0.25">
      <c r="A304" s="33" t="s">
        <v>607</v>
      </c>
      <c r="B304" s="122" t="s">
        <v>172</v>
      </c>
      <c r="C304" s="123"/>
      <c r="D304" s="34"/>
      <c r="E304" s="35" t="s">
        <v>94</v>
      </c>
      <c r="F304" s="36">
        <v>0.60000000000000053</v>
      </c>
      <c r="G304" s="10"/>
      <c r="H304" s="10"/>
      <c r="I304" s="70">
        <f>ROUND(F304*G304,2)</f>
        <v>0</v>
      </c>
      <c r="J304" s="70">
        <f>ROUND(F304*H304,2)</f>
        <v>0</v>
      </c>
      <c r="K304" s="71">
        <f>I304+J304</f>
        <v>0</v>
      </c>
      <c r="L304" s="70">
        <f>ROUND((G304+H304)*(1+RESUMO!$P$10),2)</f>
        <v>0</v>
      </c>
      <c r="M304" s="70">
        <f>ROUND(F304*L304,2)</f>
        <v>0</v>
      </c>
    </row>
    <row r="305" spans="1:13" ht="18" customHeight="1" x14ac:dyDescent="0.25">
      <c r="A305" s="29" t="s">
        <v>103</v>
      </c>
      <c r="B305" s="127" t="s">
        <v>839</v>
      </c>
      <c r="C305" s="128"/>
      <c r="D305" s="30"/>
      <c r="E305" s="31"/>
      <c r="F305" s="32"/>
      <c r="G305" s="32"/>
      <c r="H305" s="32"/>
      <c r="I305" s="66"/>
      <c r="J305" s="66"/>
      <c r="K305" s="66"/>
      <c r="L305" s="66"/>
      <c r="M305" s="66"/>
    </row>
    <row r="306" spans="1:13" ht="18" customHeight="1" x14ac:dyDescent="0.25">
      <c r="A306" s="41"/>
      <c r="B306" s="130" t="s">
        <v>840</v>
      </c>
      <c r="C306" s="132"/>
      <c r="D306" s="42"/>
      <c r="E306" s="43"/>
      <c r="F306" s="44"/>
      <c r="G306" s="44"/>
      <c r="H306" s="44"/>
      <c r="I306" s="84"/>
      <c r="J306" s="84"/>
      <c r="K306" s="84"/>
      <c r="L306" s="84"/>
      <c r="M306" s="84"/>
    </row>
    <row r="307" spans="1:13" ht="34.5" customHeight="1" x14ac:dyDescent="0.25">
      <c r="A307" s="33" t="s">
        <v>608</v>
      </c>
      <c r="B307" s="122" t="s">
        <v>825</v>
      </c>
      <c r="C307" s="123"/>
      <c r="D307" s="34"/>
      <c r="E307" s="35" t="s">
        <v>14</v>
      </c>
      <c r="F307" s="36">
        <v>115</v>
      </c>
      <c r="G307" s="10"/>
      <c r="H307" s="10"/>
      <c r="I307" s="70">
        <f>ROUND(F307*G307,2)</f>
        <v>0</v>
      </c>
      <c r="J307" s="70">
        <f>ROUND(F307*H307,2)</f>
        <v>0</v>
      </c>
      <c r="K307" s="71">
        <f>I307+J307</f>
        <v>0</v>
      </c>
      <c r="L307" s="70">
        <f>ROUND((G307+H307)*(1+RESUMO!$P$10),2)</f>
        <v>0</v>
      </c>
      <c r="M307" s="70">
        <f>ROUND(F307*L307,2)</f>
        <v>0</v>
      </c>
    </row>
    <row r="308" spans="1:13" ht="18" customHeight="1" x14ac:dyDescent="0.25">
      <c r="A308" s="33" t="s">
        <v>609</v>
      </c>
      <c r="B308" s="122" t="s">
        <v>841</v>
      </c>
      <c r="C308" s="123"/>
      <c r="D308" s="34"/>
      <c r="E308" s="35" t="s">
        <v>14</v>
      </c>
      <c r="F308" s="36">
        <v>673</v>
      </c>
      <c r="G308" s="10"/>
      <c r="H308" s="10"/>
      <c r="I308" s="70">
        <f t="shared" ref="I308:I311" si="241">ROUND(F308*G308,2)</f>
        <v>0</v>
      </c>
      <c r="J308" s="70">
        <f t="shared" ref="J308:J311" si="242">ROUND(F308*H308,2)</f>
        <v>0</v>
      </c>
      <c r="K308" s="71">
        <f t="shared" ref="K308:K311" si="243">I308+J308</f>
        <v>0</v>
      </c>
      <c r="L308" s="70">
        <f>ROUND((G308+H308)*(1+RESUMO!$P$10),2)</f>
        <v>0</v>
      </c>
      <c r="M308" s="70">
        <f t="shared" ref="M308:M311" si="244">ROUND(F308*L308,2)</f>
        <v>0</v>
      </c>
    </row>
    <row r="309" spans="1:13" ht="34.5" customHeight="1" x14ac:dyDescent="0.25">
      <c r="A309" s="33" t="s">
        <v>610</v>
      </c>
      <c r="B309" s="122" t="s">
        <v>827</v>
      </c>
      <c r="C309" s="123"/>
      <c r="D309" s="34"/>
      <c r="E309" s="35" t="s">
        <v>14</v>
      </c>
      <c r="F309" s="36">
        <v>8</v>
      </c>
      <c r="G309" s="10"/>
      <c r="H309" s="10"/>
      <c r="I309" s="70">
        <f t="shared" si="241"/>
        <v>0</v>
      </c>
      <c r="J309" s="70">
        <f t="shared" si="242"/>
        <v>0</v>
      </c>
      <c r="K309" s="71">
        <f t="shared" si="243"/>
        <v>0</v>
      </c>
      <c r="L309" s="70">
        <f>ROUND((G309+H309)*(1+RESUMO!$P$10),2)</f>
        <v>0</v>
      </c>
      <c r="M309" s="70">
        <f t="shared" si="244"/>
        <v>0</v>
      </c>
    </row>
    <row r="310" spans="1:13" ht="18" customHeight="1" x14ac:dyDescent="0.25">
      <c r="A310" s="33" t="s">
        <v>611</v>
      </c>
      <c r="B310" s="122" t="s">
        <v>842</v>
      </c>
      <c r="C310" s="123"/>
      <c r="D310" s="34"/>
      <c r="E310" s="35" t="s">
        <v>33</v>
      </c>
      <c r="F310" s="36">
        <v>199</v>
      </c>
      <c r="G310" s="10"/>
      <c r="H310" s="10"/>
      <c r="I310" s="70">
        <f t="shared" si="241"/>
        <v>0</v>
      </c>
      <c r="J310" s="70">
        <f t="shared" si="242"/>
        <v>0</v>
      </c>
      <c r="K310" s="71">
        <f t="shared" si="243"/>
        <v>0</v>
      </c>
      <c r="L310" s="70">
        <f>ROUND((G310+H310)*(1+RESUMO!$P$10),2)</f>
        <v>0</v>
      </c>
      <c r="M310" s="70">
        <f t="shared" si="244"/>
        <v>0</v>
      </c>
    </row>
    <row r="311" spans="1:13" ht="18" customHeight="1" x14ac:dyDescent="0.25">
      <c r="A311" s="33" t="s">
        <v>612</v>
      </c>
      <c r="B311" s="122" t="s">
        <v>843</v>
      </c>
      <c r="C311" s="123"/>
      <c r="D311" s="34"/>
      <c r="E311" s="35" t="s">
        <v>15</v>
      </c>
      <c r="F311" s="36">
        <v>10</v>
      </c>
      <c r="G311" s="10"/>
      <c r="H311" s="10"/>
      <c r="I311" s="70">
        <f t="shared" si="241"/>
        <v>0</v>
      </c>
      <c r="J311" s="70">
        <f t="shared" si="242"/>
        <v>0</v>
      </c>
      <c r="K311" s="71">
        <f t="shared" si="243"/>
        <v>0</v>
      </c>
      <c r="L311" s="70">
        <f>ROUND((G311+H311)*(1+RESUMO!$P$10),2)</f>
        <v>0</v>
      </c>
      <c r="M311" s="70">
        <f t="shared" si="244"/>
        <v>0</v>
      </c>
    </row>
    <row r="312" spans="1:13" ht="18" customHeight="1" x14ac:dyDescent="0.25">
      <c r="A312" s="33" t="s">
        <v>613</v>
      </c>
      <c r="B312" s="122" t="s">
        <v>844</v>
      </c>
      <c r="C312" s="123"/>
      <c r="D312" s="34"/>
      <c r="E312" s="35" t="s">
        <v>15</v>
      </c>
      <c r="F312" s="36">
        <v>10</v>
      </c>
      <c r="G312" s="10"/>
      <c r="H312" s="10"/>
      <c r="I312" s="70">
        <f>ROUND(F312*G312,2)</f>
        <v>0</v>
      </c>
      <c r="J312" s="70">
        <f>ROUND(F312*H312,2)</f>
        <v>0</v>
      </c>
      <c r="K312" s="71">
        <f>I312+J312</f>
        <v>0</v>
      </c>
      <c r="L312" s="70">
        <f>ROUND((G312+H312)*(1+RESUMO!$P$10),2)</f>
        <v>0</v>
      </c>
      <c r="M312" s="70">
        <f>ROUND(F312*L312,2)</f>
        <v>0</v>
      </c>
    </row>
    <row r="313" spans="1:13" ht="18" customHeight="1" x14ac:dyDescent="0.25">
      <c r="A313" s="41"/>
      <c r="B313" s="130" t="s">
        <v>845</v>
      </c>
      <c r="C313" s="132"/>
      <c r="D313" s="42"/>
      <c r="E313" s="43"/>
      <c r="F313" s="44"/>
      <c r="G313" s="44"/>
      <c r="H313" s="44"/>
      <c r="I313" s="84"/>
      <c r="J313" s="84"/>
      <c r="K313" s="84"/>
      <c r="L313" s="84"/>
      <c r="M313" s="84"/>
    </row>
    <row r="314" spans="1:13" ht="69" customHeight="1" x14ac:dyDescent="0.25">
      <c r="A314" s="33" t="s">
        <v>614</v>
      </c>
      <c r="B314" s="122" t="s">
        <v>846</v>
      </c>
      <c r="C314" s="123"/>
      <c r="D314" s="34"/>
      <c r="E314" s="35" t="s">
        <v>15</v>
      </c>
      <c r="F314" s="36">
        <v>4</v>
      </c>
      <c r="G314" s="10"/>
      <c r="H314" s="10"/>
      <c r="I314" s="70">
        <f>ROUND(F314*G314,2)</f>
        <v>0</v>
      </c>
      <c r="J314" s="70">
        <f>ROUND(F314*H314,2)</f>
        <v>0</v>
      </c>
      <c r="K314" s="71">
        <f>I314+J314</f>
        <v>0</v>
      </c>
      <c r="L314" s="70">
        <f>ROUND((G314+H314)*(1+RESUMO!$P$10),2)</f>
        <v>0</v>
      </c>
      <c r="M314" s="70">
        <f>ROUND(F314*L314,2)</f>
        <v>0</v>
      </c>
    </row>
    <row r="315" spans="1:13" ht="69" customHeight="1" x14ac:dyDescent="0.25">
      <c r="A315" s="33" t="s">
        <v>615</v>
      </c>
      <c r="B315" s="122" t="s">
        <v>847</v>
      </c>
      <c r="C315" s="123"/>
      <c r="D315" s="34"/>
      <c r="E315" s="35" t="s">
        <v>15</v>
      </c>
      <c r="F315" s="36">
        <v>4</v>
      </c>
      <c r="G315" s="10"/>
      <c r="H315" s="10"/>
      <c r="I315" s="70">
        <f t="shared" ref="I315" si="245">ROUND(F315*G315,2)</f>
        <v>0</v>
      </c>
      <c r="J315" s="70">
        <f t="shared" ref="J315" si="246">ROUND(F315*H315,2)</f>
        <v>0</v>
      </c>
      <c r="K315" s="71">
        <f t="shared" ref="K315" si="247">I315+J315</f>
        <v>0</v>
      </c>
      <c r="L315" s="70">
        <f>ROUND((G315+H315)*(1+RESUMO!$P$10),2)</f>
        <v>0</v>
      </c>
      <c r="M315" s="70">
        <f t="shared" ref="M315" si="248">ROUND(F315*L315,2)</f>
        <v>0</v>
      </c>
    </row>
    <row r="316" spans="1:13" ht="69" customHeight="1" x14ac:dyDescent="0.25">
      <c r="A316" s="33" t="s">
        <v>616</v>
      </c>
      <c r="B316" s="122" t="s">
        <v>848</v>
      </c>
      <c r="C316" s="123"/>
      <c r="D316" s="34"/>
      <c r="E316" s="35" t="s">
        <v>15</v>
      </c>
      <c r="F316" s="36">
        <v>2</v>
      </c>
      <c r="G316" s="10"/>
      <c r="H316" s="10"/>
      <c r="I316" s="70">
        <f>ROUND(F316*G316,2)</f>
        <v>0</v>
      </c>
      <c r="J316" s="70">
        <f>ROUND(F316*H316,2)</f>
        <v>0</v>
      </c>
      <c r="K316" s="71">
        <f>I316+J316</f>
        <v>0</v>
      </c>
      <c r="L316" s="70">
        <f>ROUND((G316+H316)*(1+RESUMO!$P$10),2)</f>
        <v>0</v>
      </c>
      <c r="M316" s="70">
        <f>ROUND(F316*L316,2)</f>
        <v>0</v>
      </c>
    </row>
    <row r="317" spans="1:13" ht="18" customHeight="1" x14ac:dyDescent="0.25">
      <c r="A317" s="41"/>
      <c r="B317" s="130" t="s">
        <v>849</v>
      </c>
      <c r="C317" s="132"/>
      <c r="D317" s="42"/>
      <c r="E317" s="43"/>
      <c r="F317" s="44"/>
      <c r="G317" s="44"/>
      <c r="H317" s="44"/>
      <c r="I317" s="84"/>
      <c r="J317" s="84"/>
      <c r="K317" s="84"/>
      <c r="L317" s="84"/>
      <c r="M317" s="84"/>
    </row>
    <row r="318" spans="1:13" ht="34.5" customHeight="1" x14ac:dyDescent="0.25">
      <c r="A318" s="33" t="s">
        <v>617</v>
      </c>
      <c r="B318" s="122" t="s">
        <v>827</v>
      </c>
      <c r="C318" s="123"/>
      <c r="D318" s="34"/>
      <c r="E318" s="35" t="s">
        <v>14</v>
      </c>
      <c r="F318" s="36">
        <v>128</v>
      </c>
      <c r="G318" s="10"/>
      <c r="H318" s="10"/>
      <c r="I318" s="70">
        <f>ROUND(F318*G318,2)</f>
        <v>0</v>
      </c>
      <c r="J318" s="70">
        <f>ROUND(F318*H318,2)</f>
        <v>0</v>
      </c>
      <c r="K318" s="71">
        <f>I318+J318</f>
        <v>0</v>
      </c>
      <c r="L318" s="70">
        <f>ROUND((G318+H318)*(1+RESUMO!$P$10),2)</f>
        <v>0</v>
      </c>
      <c r="M318" s="70">
        <f>ROUND(F318*L318,2)</f>
        <v>0</v>
      </c>
    </row>
    <row r="319" spans="1:13" ht="34.5" customHeight="1" x14ac:dyDescent="0.25">
      <c r="A319" s="33" t="s">
        <v>618</v>
      </c>
      <c r="B319" s="122" t="s">
        <v>850</v>
      </c>
      <c r="C319" s="123"/>
      <c r="D319" s="34"/>
      <c r="E319" s="35" t="s">
        <v>14</v>
      </c>
      <c r="F319" s="36">
        <v>60</v>
      </c>
      <c r="G319" s="10"/>
      <c r="H319" s="10"/>
      <c r="I319" s="70">
        <f>ROUND(F319*G319,2)</f>
        <v>0</v>
      </c>
      <c r="J319" s="70">
        <f t="shared" ref="J319" si="249">ROUND(F319*H319,2)</f>
        <v>0</v>
      </c>
      <c r="K319" s="71">
        <f t="shared" ref="K319" si="250">I319+J319</f>
        <v>0</v>
      </c>
      <c r="L319" s="70">
        <f>ROUND((G319+H319)*(1+RESUMO!$P$10),2)</f>
        <v>0</v>
      </c>
      <c r="M319" s="70">
        <f>ROUND(F319*L319,2)</f>
        <v>0</v>
      </c>
    </row>
    <row r="320" spans="1:13" ht="18" customHeight="1" x14ac:dyDescent="0.25">
      <c r="A320" s="41"/>
      <c r="B320" s="130" t="s">
        <v>851</v>
      </c>
      <c r="C320" s="132"/>
      <c r="D320" s="42"/>
      <c r="E320" s="43"/>
      <c r="F320" s="44"/>
      <c r="G320" s="44"/>
      <c r="H320" s="44"/>
      <c r="I320" s="84"/>
      <c r="J320" s="84"/>
      <c r="K320" s="84"/>
      <c r="L320" s="84"/>
      <c r="M320" s="84"/>
    </row>
    <row r="321" spans="1:13" ht="18" customHeight="1" x14ac:dyDescent="0.25">
      <c r="A321" s="33" t="s">
        <v>619</v>
      </c>
      <c r="B321" s="122" t="s">
        <v>852</v>
      </c>
      <c r="C321" s="123"/>
      <c r="D321" s="34"/>
      <c r="E321" s="35" t="s">
        <v>33</v>
      </c>
      <c r="F321" s="36">
        <v>129</v>
      </c>
      <c r="G321" s="10"/>
      <c r="H321" s="10"/>
      <c r="I321" s="70">
        <f>ROUND(F321*G321,2)</f>
        <v>0</v>
      </c>
      <c r="J321" s="70">
        <f>ROUND(F321*H321,2)</f>
        <v>0</v>
      </c>
      <c r="K321" s="71">
        <f>I321+J321</f>
        <v>0</v>
      </c>
      <c r="L321" s="70">
        <f>ROUND((G321+H321)*(1+RESUMO!$P$10),2)</f>
        <v>0</v>
      </c>
      <c r="M321" s="70">
        <f>ROUND(F321*L321,2)</f>
        <v>0</v>
      </c>
    </row>
    <row r="322" spans="1:13" ht="33" customHeight="1" x14ac:dyDescent="0.25">
      <c r="A322" s="33" t="s">
        <v>620</v>
      </c>
      <c r="B322" s="122" t="s">
        <v>853</v>
      </c>
      <c r="C322" s="123"/>
      <c r="D322" s="34"/>
      <c r="E322" s="35" t="s">
        <v>14</v>
      </c>
      <c r="F322" s="36">
        <v>15</v>
      </c>
      <c r="G322" s="10"/>
      <c r="H322" s="10"/>
      <c r="I322" s="70">
        <f t="shared" ref="I322:I324" si="251">ROUND(F322*G322,2)</f>
        <v>0</v>
      </c>
      <c r="J322" s="70">
        <f t="shared" ref="J322:J324" si="252">ROUND(F322*H322,2)</f>
        <v>0</v>
      </c>
      <c r="K322" s="71">
        <f t="shared" ref="K322:K324" si="253">I322+J322</f>
        <v>0</v>
      </c>
      <c r="L322" s="70">
        <f>ROUND((G322+H322)*(1+RESUMO!$P$10),2)</f>
        <v>0</v>
      </c>
      <c r="M322" s="70">
        <f t="shared" ref="M322:M324" si="254">ROUND(F322*L322,2)</f>
        <v>0</v>
      </c>
    </row>
    <row r="323" spans="1:13" ht="33" customHeight="1" x14ac:dyDescent="0.25">
      <c r="A323" s="33" t="s">
        <v>621</v>
      </c>
      <c r="B323" s="122" t="s">
        <v>827</v>
      </c>
      <c r="C323" s="123"/>
      <c r="D323" s="34"/>
      <c r="E323" s="35" t="s">
        <v>14</v>
      </c>
      <c r="F323" s="36">
        <v>378</v>
      </c>
      <c r="G323" s="10"/>
      <c r="H323" s="10"/>
      <c r="I323" s="70">
        <f t="shared" si="251"/>
        <v>0</v>
      </c>
      <c r="J323" s="70">
        <f t="shared" si="252"/>
        <v>0</v>
      </c>
      <c r="K323" s="71">
        <f t="shared" si="253"/>
        <v>0</v>
      </c>
      <c r="L323" s="70">
        <f>ROUND((G323+H323)*(1+RESUMO!$P$10),2)</f>
        <v>0</v>
      </c>
      <c r="M323" s="70">
        <f t="shared" si="254"/>
        <v>0</v>
      </c>
    </row>
    <row r="324" spans="1:13" ht="34.5" customHeight="1" x14ac:dyDescent="0.25">
      <c r="A324" s="33" t="s">
        <v>622</v>
      </c>
      <c r="B324" s="161" t="s">
        <v>794</v>
      </c>
      <c r="C324" s="123"/>
      <c r="D324" s="34"/>
      <c r="E324" s="35" t="s">
        <v>14</v>
      </c>
      <c r="F324" s="36">
        <v>238</v>
      </c>
      <c r="G324" s="10"/>
      <c r="H324" s="10"/>
      <c r="I324" s="70">
        <f t="shared" si="251"/>
        <v>0</v>
      </c>
      <c r="J324" s="70">
        <f t="shared" si="252"/>
        <v>0</v>
      </c>
      <c r="K324" s="71">
        <f t="shared" si="253"/>
        <v>0</v>
      </c>
      <c r="L324" s="70">
        <f>ROUND((G324+H324)*(1+RESUMO!$P$10),2)</f>
        <v>0</v>
      </c>
      <c r="M324" s="70">
        <f t="shared" si="254"/>
        <v>0</v>
      </c>
    </row>
    <row r="325" spans="1:13" ht="51.75" customHeight="1" x14ac:dyDescent="0.25">
      <c r="A325" s="33" t="s">
        <v>623</v>
      </c>
      <c r="B325" s="161" t="s">
        <v>821</v>
      </c>
      <c r="C325" s="123"/>
      <c r="D325" s="34"/>
      <c r="E325" s="35" t="s">
        <v>14</v>
      </c>
      <c r="F325" s="36">
        <v>238</v>
      </c>
      <c r="G325" s="10"/>
      <c r="H325" s="10"/>
      <c r="I325" s="70">
        <f>ROUND(F325*G325,2)</f>
        <v>0</v>
      </c>
      <c r="J325" s="70">
        <f>ROUND(F325*H325,2)</f>
        <v>0</v>
      </c>
      <c r="K325" s="71">
        <f>I325+J325</f>
        <v>0</v>
      </c>
      <c r="L325" s="70">
        <f>ROUND((G325+H325)*(1+RESUMO!$P$10),2)</f>
        <v>0</v>
      </c>
      <c r="M325" s="70">
        <f>ROUND(F325*L325,2)</f>
        <v>0</v>
      </c>
    </row>
    <row r="326" spans="1:13" ht="18" customHeight="1" x14ac:dyDescent="0.25">
      <c r="A326" s="41"/>
      <c r="B326" s="130" t="s">
        <v>854</v>
      </c>
      <c r="C326" s="132"/>
      <c r="D326" s="42"/>
      <c r="E326" s="43"/>
      <c r="F326" s="44"/>
      <c r="G326" s="44"/>
      <c r="H326" s="44"/>
      <c r="I326" s="84"/>
      <c r="J326" s="84"/>
      <c r="K326" s="84"/>
      <c r="L326" s="84"/>
      <c r="M326" s="84"/>
    </row>
    <row r="327" spans="1:13" ht="34.5" customHeight="1" x14ac:dyDescent="0.25">
      <c r="A327" s="33" t="s">
        <v>624</v>
      </c>
      <c r="B327" s="122" t="s">
        <v>826</v>
      </c>
      <c r="C327" s="123"/>
      <c r="D327" s="34"/>
      <c r="E327" s="35" t="s">
        <v>14</v>
      </c>
      <c r="F327" s="36">
        <v>14</v>
      </c>
      <c r="G327" s="10"/>
      <c r="H327" s="10"/>
      <c r="I327" s="70">
        <f>ROUND(F327*G327,2)</f>
        <v>0</v>
      </c>
      <c r="J327" s="70">
        <f>ROUND(F327*H327,2)</f>
        <v>0</v>
      </c>
      <c r="K327" s="71">
        <f>I327+J327</f>
        <v>0</v>
      </c>
      <c r="L327" s="70">
        <f>ROUND((G327+H327)*(1+RESUMO!$P$10),2)</f>
        <v>0</v>
      </c>
      <c r="M327" s="70">
        <f>ROUND(F327*L327,2)</f>
        <v>0</v>
      </c>
    </row>
    <row r="328" spans="1:13" ht="34.5" customHeight="1" x14ac:dyDescent="0.25">
      <c r="A328" s="33" t="s">
        <v>625</v>
      </c>
      <c r="B328" s="122" t="s">
        <v>827</v>
      </c>
      <c r="C328" s="123"/>
      <c r="D328" s="34"/>
      <c r="E328" s="35" t="s">
        <v>14</v>
      </c>
      <c r="F328" s="36">
        <v>25</v>
      </c>
      <c r="G328" s="10"/>
      <c r="H328" s="10"/>
      <c r="I328" s="70">
        <f t="shared" ref="I328:I332" si="255">ROUND(F328*G328,2)</f>
        <v>0</v>
      </c>
      <c r="J328" s="70">
        <f t="shared" ref="J328:J332" si="256">ROUND(F328*H328,2)</f>
        <v>0</v>
      </c>
      <c r="K328" s="71">
        <f t="shared" ref="K328:K332" si="257">I328+J328</f>
        <v>0</v>
      </c>
      <c r="L328" s="70">
        <f>ROUND((G328+H328)*(1+RESUMO!$P$10),2)</f>
        <v>0</v>
      </c>
      <c r="M328" s="70">
        <f t="shared" ref="M328:M332" si="258">ROUND(F328*L328,2)</f>
        <v>0</v>
      </c>
    </row>
    <row r="329" spans="1:13" ht="34.5" customHeight="1" x14ac:dyDescent="0.25">
      <c r="A329" s="33" t="s">
        <v>626</v>
      </c>
      <c r="B329" s="122" t="s">
        <v>850</v>
      </c>
      <c r="C329" s="123"/>
      <c r="D329" s="34"/>
      <c r="E329" s="35" t="s">
        <v>14</v>
      </c>
      <c r="F329" s="36">
        <v>7</v>
      </c>
      <c r="G329" s="10"/>
      <c r="H329" s="10"/>
      <c r="I329" s="70">
        <f t="shared" si="255"/>
        <v>0</v>
      </c>
      <c r="J329" s="70">
        <f t="shared" si="256"/>
        <v>0</v>
      </c>
      <c r="K329" s="71">
        <f t="shared" si="257"/>
        <v>0</v>
      </c>
      <c r="L329" s="70">
        <f>ROUND((G329+H329)*(1+RESUMO!$P$10),2)</f>
        <v>0</v>
      </c>
      <c r="M329" s="70">
        <f t="shared" si="258"/>
        <v>0</v>
      </c>
    </row>
    <row r="330" spans="1:13" ht="34.5" customHeight="1" x14ac:dyDescent="0.25">
      <c r="A330" s="33" t="s">
        <v>627</v>
      </c>
      <c r="B330" s="122" t="s">
        <v>828</v>
      </c>
      <c r="C330" s="123"/>
      <c r="D330" s="34"/>
      <c r="E330" s="35" t="s">
        <v>14</v>
      </c>
      <c r="F330" s="36">
        <v>13</v>
      </c>
      <c r="G330" s="10"/>
      <c r="H330" s="10"/>
      <c r="I330" s="70">
        <f t="shared" si="255"/>
        <v>0</v>
      </c>
      <c r="J330" s="70">
        <f t="shared" si="256"/>
        <v>0</v>
      </c>
      <c r="K330" s="71">
        <f t="shared" si="257"/>
        <v>0</v>
      </c>
      <c r="L330" s="70">
        <f>ROUND((G330+H330)*(1+RESUMO!$P$10),2)</f>
        <v>0</v>
      </c>
      <c r="M330" s="70">
        <f t="shared" si="258"/>
        <v>0</v>
      </c>
    </row>
    <row r="331" spans="1:13" ht="34.5" customHeight="1" x14ac:dyDescent="0.25">
      <c r="A331" s="33" t="s">
        <v>628</v>
      </c>
      <c r="B331" s="122" t="s">
        <v>855</v>
      </c>
      <c r="C331" s="123"/>
      <c r="D331" s="34"/>
      <c r="E331" s="35" t="s">
        <v>33</v>
      </c>
      <c r="F331" s="36">
        <v>887</v>
      </c>
      <c r="G331" s="10"/>
      <c r="H331" s="10"/>
      <c r="I331" s="70">
        <f t="shared" si="255"/>
        <v>0</v>
      </c>
      <c r="J331" s="70">
        <f t="shared" si="256"/>
        <v>0</v>
      </c>
      <c r="K331" s="71">
        <f t="shared" si="257"/>
        <v>0</v>
      </c>
      <c r="L331" s="70">
        <f>ROUND((G331+H331)*(1+RESUMO!$P$10),2)</f>
        <v>0</v>
      </c>
      <c r="M331" s="70">
        <f t="shared" si="258"/>
        <v>0</v>
      </c>
    </row>
    <row r="332" spans="1:13" ht="34.5" customHeight="1" x14ac:dyDescent="0.25">
      <c r="A332" s="33" t="s">
        <v>629</v>
      </c>
      <c r="B332" s="122" t="s">
        <v>856</v>
      </c>
      <c r="C332" s="123"/>
      <c r="D332" s="34"/>
      <c r="E332" s="35" t="s">
        <v>15</v>
      </c>
      <c r="F332" s="36">
        <v>1</v>
      </c>
      <c r="G332" s="10"/>
      <c r="H332" s="10"/>
      <c r="I332" s="70">
        <f t="shared" si="255"/>
        <v>0</v>
      </c>
      <c r="J332" s="70">
        <f t="shared" si="256"/>
        <v>0</v>
      </c>
      <c r="K332" s="71">
        <f t="shared" si="257"/>
        <v>0</v>
      </c>
      <c r="L332" s="70">
        <f>ROUND((G332+H332)*(1+RESUMO!$P$10),2)</f>
        <v>0</v>
      </c>
      <c r="M332" s="70">
        <f t="shared" si="258"/>
        <v>0</v>
      </c>
    </row>
    <row r="333" spans="1:13" ht="18" customHeight="1" x14ac:dyDescent="0.25">
      <c r="A333" s="33" t="s">
        <v>630</v>
      </c>
      <c r="B333" s="122" t="s">
        <v>857</v>
      </c>
      <c r="C333" s="123"/>
      <c r="D333" s="34"/>
      <c r="E333" s="35" t="s">
        <v>33</v>
      </c>
      <c r="F333" s="36">
        <v>15.157499999999999</v>
      </c>
      <c r="G333" s="10"/>
      <c r="H333" s="10"/>
      <c r="I333" s="70">
        <f>ROUND(F333*G333,2)</f>
        <v>0</v>
      </c>
      <c r="J333" s="70">
        <f>ROUND(F333*H333,2)</f>
        <v>0</v>
      </c>
      <c r="K333" s="71">
        <f>I333+J333</f>
        <v>0</v>
      </c>
      <c r="L333" s="70">
        <f>ROUND((G333+H333)*(1+RESUMO!$P$10),2)</f>
        <v>0</v>
      </c>
      <c r="M333" s="70">
        <f>ROUND(F333*L333,2)</f>
        <v>0</v>
      </c>
    </row>
    <row r="334" spans="1:13" ht="34.5" customHeight="1" x14ac:dyDescent="0.25">
      <c r="A334" s="41"/>
      <c r="B334" s="130" t="s">
        <v>858</v>
      </c>
      <c r="C334" s="131"/>
      <c r="D334" s="131"/>
      <c r="E334" s="131"/>
      <c r="F334" s="132"/>
      <c r="G334" s="44"/>
      <c r="H334" s="44"/>
      <c r="I334" s="84"/>
      <c r="J334" s="84"/>
      <c r="K334" s="84"/>
      <c r="L334" s="84"/>
      <c r="M334" s="84"/>
    </row>
    <row r="335" spans="1:13" ht="18" customHeight="1" x14ac:dyDescent="0.25">
      <c r="A335" s="33" t="s">
        <v>631</v>
      </c>
      <c r="B335" s="122" t="s">
        <v>189</v>
      </c>
      <c r="C335" s="123"/>
      <c r="D335" s="34"/>
      <c r="E335" s="35" t="s">
        <v>94</v>
      </c>
      <c r="F335" s="36">
        <v>8</v>
      </c>
      <c r="G335" s="10"/>
      <c r="H335" s="10"/>
      <c r="I335" s="70">
        <f>ROUND(F335*G335,2)</f>
        <v>0</v>
      </c>
      <c r="J335" s="70">
        <f>ROUND(F335*H335,2)</f>
        <v>0</v>
      </c>
      <c r="K335" s="71">
        <f>I335+J335</f>
        <v>0</v>
      </c>
      <c r="L335" s="70">
        <f>ROUND((G335+H335)*(1+RESUMO!$P$10),2)</f>
        <v>0</v>
      </c>
      <c r="M335" s="70">
        <f>ROUND(F335*L335,2)</f>
        <v>0</v>
      </c>
    </row>
    <row r="336" spans="1:13" ht="18" customHeight="1" x14ac:dyDescent="0.25">
      <c r="A336" s="33" t="s">
        <v>632</v>
      </c>
      <c r="B336" s="122" t="s">
        <v>188</v>
      </c>
      <c r="C336" s="123"/>
      <c r="D336" s="34"/>
      <c r="E336" s="35" t="s">
        <v>94</v>
      </c>
      <c r="F336" s="36">
        <v>1</v>
      </c>
      <c r="G336" s="10"/>
      <c r="H336" s="10"/>
      <c r="I336" s="70">
        <f t="shared" ref="I336:I338" si="259">ROUND(F336*G336,2)</f>
        <v>0</v>
      </c>
      <c r="J336" s="70">
        <f t="shared" ref="J336:J338" si="260">ROUND(F336*H336,2)</f>
        <v>0</v>
      </c>
      <c r="K336" s="71">
        <f t="shared" ref="K336:K338" si="261">I336+J336</f>
        <v>0</v>
      </c>
      <c r="L336" s="70">
        <f>ROUND((G336+H336)*(1+RESUMO!$P$10),2)</f>
        <v>0</v>
      </c>
      <c r="M336" s="70">
        <f t="shared" ref="M336:M338" si="262">ROUND(F336*L336,2)</f>
        <v>0</v>
      </c>
    </row>
    <row r="337" spans="1:13" ht="18" customHeight="1" x14ac:dyDescent="0.25">
      <c r="A337" s="33" t="s">
        <v>633</v>
      </c>
      <c r="B337" s="122" t="s">
        <v>187</v>
      </c>
      <c r="C337" s="123"/>
      <c r="D337" s="34"/>
      <c r="E337" s="35" t="s">
        <v>33</v>
      </c>
      <c r="F337" s="36">
        <v>9</v>
      </c>
      <c r="G337" s="10"/>
      <c r="H337" s="10"/>
      <c r="I337" s="70">
        <f t="shared" si="259"/>
        <v>0</v>
      </c>
      <c r="J337" s="70">
        <f t="shared" si="260"/>
        <v>0</v>
      </c>
      <c r="K337" s="71">
        <f t="shared" si="261"/>
        <v>0</v>
      </c>
      <c r="L337" s="70">
        <f>ROUND((G337+H337)*(1+RESUMO!$P$10),2)</f>
        <v>0</v>
      </c>
      <c r="M337" s="70">
        <f t="shared" si="262"/>
        <v>0</v>
      </c>
    </row>
    <row r="338" spans="1:13" ht="18" customHeight="1" x14ac:dyDescent="0.25">
      <c r="A338" s="33" t="s">
        <v>634</v>
      </c>
      <c r="B338" s="122" t="s">
        <v>186</v>
      </c>
      <c r="C338" s="123"/>
      <c r="D338" s="34"/>
      <c r="E338" s="35" t="s">
        <v>33</v>
      </c>
      <c r="F338" s="36">
        <v>1</v>
      </c>
      <c r="G338" s="10"/>
      <c r="H338" s="10"/>
      <c r="I338" s="70">
        <f t="shared" si="259"/>
        <v>0</v>
      </c>
      <c r="J338" s="70">
        <f t="shared" si="260"/>
        <v>0</v>
      </c>
      <c r="K338" s="71">
        <f t="shared" si="261"/>
        <v>0</v>
      </c>
      <c r="L338" s="70">
        <f>ROUND((G338+H338)*(1+RESUMO!$P$10),2)</f>
        <v>0</v>
      </c>
      <c r="M338" s="70">
        <f t="shared" si="262"/>
        <v>0</v>
      </c>
    </row>
    <row r="339" spans="1:13" ht="18" customHeight="1" x14ac:dyDescent="0.25">
      <c r="A339" s="33" t="s">
        <v>635</v>
      </c>
      <c r="B339" s="122" t="s">
        <v>185</v>
      </c>
      <c r="C339" s="123"/>
      <c r="D339" s="34"/>
      <c r="E339" s="35" t="s">
        <v>15</v>
      </c>
      <c r="F339" s="36">
        <v>2</v>
      </c>
      <c r="G339" s="10"/>
      <c r="H339" s="10"/>
      <c r="I339" s="70">
        <f>ROUND(F339*G339,2)</f>
        <v>0</v>
      </c>
      <c r="J339" s="70">
        <f>ROUND(F339*H339,2)</f>
        <v>0</v>
      </c>
      <c r="K339" s="71">
        <f>I339+J339</f>
        <v>0</v>
      </c>
      <c r="L339" s="70">
        <f>ROUND((G339+H339)*(1+RESUMO!$P$10),2)</f>
        <v>0</v>
      </c>
      <c r="M339" s="70">
        <f>ROUND(F339*L339,2)</f>
        <v>0</v>
      </c>
    </row>
    <row r="340" spans="1:13" ht="18" customHeight="1" x14ac:dyDescent="0.25">
      <c r="A340" s="41"/>
      <c r="B340" s="130" t="s">
        <v>859</v>
      </c>
      <c r="C340" s="132"/>
      <c r="D340" s="42"/>
      <c r="E340" s="43"/>
      <c r="F340" s="44"/>
      <c r="G340" s="44"/>
      <c r="H340" s="44"/>
      <c r="I340" s="84"/>
      <c r="J340" s="84"/>
      <c r="K340" s="84"/>
      <c r="L340" s="84"/>
      <c r="M340" s="84"/>
    </row>
    <row r="341" spans="1:13" ht="34.5" customHeight="1" x14ac:dyDescent="0.25">
      <c r="A341" s="33" t="s">
        <v>636</v>
      </c>
      <c r="B341" s="122" t="s">
        <v>174</v>
      </c>
      <c r="C341" s="123"/>
      <c r="D341" s="34"/>
      <c r="E341" s="35" t="s">
        <v>94</v>
      </c>
      <c r="F341" s="36">
        <v>28</v>
      </c>
      <c r="G341" s="10"/>
      <c r="H341" s="10"/>
      <c r="I341" s="70">
        <f>ROUND(F341*G341,2)</f>
        <v>0</v>
      </c>
      <c r="J341" s="70">
        <f>ROUND(F341*H341,2)</f>
        <v>0</v>
      </c>
      <c r="K341" s="71">
        <f>I341+J341</f>
        <v>0</v>
      </c>
      <c r="L341" s="70">
        <f>ROUND((G341+H341)*(1+RESUMO!$P$10),2)</f>
        <v>0</v>
      </c>
      <c r="M341" s="70">
        <f>ROUND(F341*L341,2)</f>
        <v>0</v>
      </c>
    </row>
    <row r="342" spans="1:13" ht="51.75" customHeight="1" x14ac:dyDescent="0.25">
      <c r="A342" s="33" t="s">
        <v>637</v>
      </c>
      <c r="B342" s="122" t="s">
        <v>860</v>
      </c>
      <c r="C342" s="123"/>
      <c r="D342" s="34"/>
      <c r="E342" s="35" t="s">
        <v>94</v>
      </c>
      <c r="F342" s="36">
        <v>32</v>
      </c>
      <c r="G342" s="10"/>
      <c r="H342" s="10"/>
      <c r="I342" s="70">
        <f t="shared" ref="I342:I345" si="263">ROUND(F342*G342,2)</f>
        <v>0</v>
      </c>
      <c r="J342" s="70">
        <f t="shared" ref="J342:J345" si="264">ROUND(F342*H342,2)</f>
        <v>0</v>
      </c>
      <c r="K342" s="71">
        <f t="shared" ref="K342:K345" si="265">I342+J342</f>
        <v>0</v>
      </c>
      <c r="L342" s="70">
        <f>ROUND((G342+H342)*(1+RESUMO!$P$10),2)</f>
        <v>0</v>
      </c>
      <c r="M342" s="70">
        <f t="shared" ref="M342:M345" si="266">ROUND(F342*L342,2)</f>
        <v>0</v>
      </c>
    </row>
    <row r="343" spans="1:13" ht="51.75" customHeight="1" x14ac:dyDescent="0.25">
      <c r="A343" s="33" t="s">
        <v>638</v>
      </c>
      <c r="B343" s="122" t="s">
        <v>723</v>
      </c>
      <c r="C343" s="123"/>
      <c r="D343" s="34"/>
      <c r="E343" s="35" t="s">
        <v>94</v>
      </c>
      <c r="F343" s="36">
        <v>36</v>
      </c>
      <c r="G343" s="10"/>
      <c r="H343" s="10"/>
      <c r="I343" s="70">
        <f t="shared" si="263"/>
        <v>0</v>
      </c>
      <c r="J343" s="70">
        <f t="shared" si="264"/>
        <v>0</v>
      </c>
      <c r="K343" s="71">
        <f t="shared" si="265"/>
        <v>0</v>
      </c>
      <c r="L343" s="70">
        <f>ROUND((G343+H343)*(1+RESUMO!$P$10),2)</f>
        <v>0</v>
      </c>
      <c r="M343" s="70">
        <f t="shared" si="266"/>
        <v>0</v>
      </c>
    </row>
    <row r="344" spans="1:13" ht="34.5" customHeight="1" x14ac:dyDescent="0.25">
      <c r="A344" s="33" t="s">
        <v>639</v>
      </c>
      <c r="B344" s="161" t="s">
        <v>173</v>
      </c>
      <c r="C344" s="123"/>
      <c r="D344" s="34"/>
      <c r="E344" s="35" t="s">
        <v>94</v>
      </c>
      <c r="F344" s="36">
        <v>0.30000000000000004</v>
      </c>
      <c r="G344" s="10"/>
      <c r="H344" s="10"/>
      <c r="I344" s="70">
        <f t="shared" si="263"/>
        <v>0</v>
      </c>
      <c r="J344" s="70">
        <f t="shared" si="264"/>
        <v>0</v>
      </c>
      <c r="K344" s="71">
        <f t="shared" si="265"/>
        <v>0</v>
      </c>
      <c r="L344" s="70">
        <f>ROUND((G344+H344)*(1+RESUMO!$P$10),2)</f>
        <v>0</v>
      </c>
      <c r="M344" s="70">
        <f t="shared" si="266"/>
        <v>0</v>
      </c>
    </row>
    <row r="345" spans="1:13" ht="51.75" customHeight="1" x14ac:dyDescent="0.25">
      <c r="A345" s="33" t="s">
        <v>640</v>
      </c>
      <c r="B345" s="122" t="s">
        <v>724</v>
      </c>
      <c r="C345" s="123"/>
      <c r="D345" s="34"/>
      <c r="E345" s="35" t="s">
        <v>175</v>
      </c>
      <c r="F345" s="36">
        <v>4</v>
      </c>
      <c r="G345" s="10"/>
      <c r="H345" s="10"/>
      <c r="I345" s="70">
        <f t="shared" si="263"/>
        <v>0</v>
      </c>
      <c r="J345" s="70">
        <f t="shared" si="264"/>
        <v>0</v>
      </c>
      <c r="K345" s="71">
        <f t="shared" si="265"/>
        <v>0</v>
      </c>
      <c r="L345" s="70">
        <f>ROUND((G345+H345)*(1+RESUMO!$P$10),2)</f>
        <v>0</v>
      </c>
      <c r="M345" s="70">
        <f t="shared" si="266"/>
        <v>0</v>
      </c>
    </row>
    <row r="346" spans="1:13" ht="18" customHeight="1" x14ac:dyDescent="0.25">
      <c r="A346" s="33" t="s">
        <v>641</v>
      </c>
      <c r="B346" s="122" t="s">
        <v>172</v>
      </c>
      <c r="C346" s="123"/>
      <c r="D346" s="34"/>
      <c r="E346" s="35" t="s">
        <v>94</v>
      </c>
      <c r="F346" s="36">
        <v>36</v>
      </c>
      <c r="G346" s="10"/>
      <c r="H346" s="10"/>
      <c r="I346" s="70">
        <f>ROUND(F346*G346,2)</f>
        <v>0</v>
      </c>
      <c r="J346" s="70">
        <f>ROUND(F346*H346,2)</f>
        <v>0</v>
      </c>
      <c r="K346" s="71">
        <f>I346+J346</f>
        <v>0</v>
      </c>
      <c r="L346" s="70">
        <f>ROUND((G346+H346)*(1+RESUMO!$P$10),2)</f>
        <v>0</v>
      </c>
      <c r="M346" s="70">
        <f>ROUND(F346*L346,2)</f>
        <v>0</v>
      </c>
    </row>
    <row r="347" spans="1:13" ht="18" customHeight="1" x14ac:dyDescent="0.25">
      <c r="A347" s="41"/>
      <c r="B347" s="130" t="s">
        <v>861</v>
      </c>
      <c r="C347" s="132"/>
      <c r="D347" s="42"/>
      <c r="E347" s="43"/>
      <c r="F347" s="44"/>
      <c r="G347" s="44"/>
      <c r="H347" s="44"/>
      <c r="I347" s="84"/>
      <c r="J347" s="84"/>
      <c r="K347" s="84"/>
      <c r="L347" s="84"/>
      <c r="M347" s="84"/>
    </row>
    <row r="348" spans="1:13" ht="18" customHeight="1" x14ac:dyDescent="0.25">
      <c r="A348" s="33" t="s">
        <v>642</v>
      </c>
      <c r="B348" s="122" t="s">
        <v>862</v>
      </c>
      <c r="C348" s="123"/>
      <c r="D348" s="34"/>
      <c r="E348" s="35" t="s">
        <v>15</v>
      </c>
      <c r="F348" s="36">
        <v>1</v>
      </c>
      <c r="G348" s="10"/>
      <c r="H348" s="10"/>
      <c r="I348" s="70">
        <f t="shared" ref="I348" si="267">ROUND(F348*G348,2)</f>
        <v>0</v>
      </c>
      <c r="J348" s="70">
        <f t="shared" ref="J348" si="268">ROUND(F348*H348,2)</f>
        <v>0</v>
      </c>
      <c r="K348" s="71">
        <f t="shared" ref="K348" si="269">I348+J348</f>
        <v>0</v>
      </c>
      <c r="L348" s="70">
        <f>ROUND((G348+H348)*(1+RESUMO!$P$10),2)</f>
        <v>0</v>
      </c>
      <c r="M348" s="70">
        <f t="shared" ref="M348" si="270">ROUND(F348*L348,2)</f>
        <v>0</v>
      </c>
    </row>
    <row r="349" spans="1:13" ht="18" customHeight="1" x14ac:dyDescent="0.25">
      <c r="A349" s="33" t="s">
        <v>643</v>
      </c>
      <c r="B349" s="122" t="s">
        <v>185</v>
      </c>
      <c r="C349" s="123"/>
      <c r="D349" s="34"/>
      <c r="E349" s="35" t="s">
        <v>15</v>
      </c>
      <c r="F349" s="36">
        <v>1</v>
      </c>
      <c r="G349" s="10"/>
      <c r="H349" s="10"/>
      <c r="I349" s="70">
        <f>ROUND(F349*G349,2)</f>
        <v>0</v>
      </c>
      <c r="J349" s="70">
        <f>ROUND(F349*H349,2)</f>
        <v>0</v>
      </c>
      <c r="K349" s="71">
        <f>I349+J349</f>
        <v>0</v>
      </c>
      <c r="L349" s="70">
        <f>ROUND((G349+H349)*(1+RESUMO!$P$10),2)</f>
        <v>0</v>
      </c>
      <c r="M349" s="70">
        <f>ROUND(F349*L349,2)</f>
        <v>0</v>
      </c>
    </row>
    <row r="350" spans="1:13" ht="51.75" customHeight="1" x14ac:dyDescent="0.25">
      <c r="A350" s="41"/>
      <c r="B350" s="130" t="s">
        <v>863</v>
      </c>
      <c r="C350" s="131"/>
      <c r="D350" s="131"/>
      <c r="E350" s="131"/>
      <c r="F350" s="132"/>
      <c r="G350" s="44"/>
      <c r="H350" s="44"/>
      <c r="I350" s="84"/>
      <c r="J350" s="84"/>
      <c r="K350" s="84"/>
      <c r="L350" s="84"/>
      <c r="M350" s="84"/>
    </row>
    <row r="351" spans="1:13" ht="18" customHeight="1" x14ac:dyDescent="0.25">
      <c r="A351" s="33" t="s">
        <v>644</v>
      </c>
      <c r="B351" s="122" t="s">
        <v>189</v>
      </c>
      <c r="C351" s="123"/>
      <c r="D351" s="34"/>
      <c r="E351" s="35" t="s">
        <v>94</v>
      </c>
      <c r="F351" s="36">
        <v>9</v>
      </c>
      <c r="G351" s="10"/>
      <c r="H351" s="10"/>
      <c r="I351" s="70">
        <f>ROUND(F351*G351,2)</f>
        <v>0</v>
      </c>
      <c r="J351" s="70">
        <f>ROUND(F351*H351,2)</f>
        <v>0</v>
      </c>
      <c r="K351" s="71">
        <f>I351+J351</f>
        <v>0</v>
      </c>
      <c r="L351" s="70">
        <f>ROUND((G351+H351)*(1+RESUMO!$P$10),2)</f>
        <v>0</v>
      </c>
      <c r="M351" s="70">
        <f>ROUND(F351*L351,2)</f>
        <v>0</v>
      </c>
    </row>
    <row r="352" spans="1:13" ht="18" customHeight="1" x14ac:dyDescent="0.25">
      <c r="A352" s="33" t="s">
        <v>645</v>
      </c>
      <c r="B352" s="122" t="s">
        <v>188</v>
      </c>
      <c r="C352" s="123"/>
      <c r="D352" s="34"/>
      <c r="E352" s="35" t="s">
        <v>94</v>
      </c>
      <c r="F352" s="36">
        <v>1</v>
      </c>
      <c r="G352" s="10"/>
      <c r="H352" s="10"/>
      <c r="I352" s="70">
        <f t="shared" ref="I352:I359" si="271">ROUND(F352*G352,2)</f>
        <v>0</v>
      </c>
      <c r="J352" s="70">
        <f t="shared" ref="J352:J359" si="272">ROUND(F352*H352,2)</f>
        <v>0</v>
      </c>
      <c r="K352" s="71">
        <f t="shared" ref="K352:K359" si="273">I352+J352</f>
        <v>0</v>
      </c>
      <c r="L352" s="70">
        <f>ROUND((G352+H352)*(1+RESUMO!$P$10),2)</f>
        <v>0</v>
      </c>
      <c r="M352" s="70">
        <f t="shared" ref="M352:M359" si="274">ROUND(F352*L352,2)</f>
        <v>0</v>
      </c>
    </row>
    <row r="353" spans="1:13" ht="18" customHeight="1" x14ac:dyDescent="0.25">
      <c r="A353" s="33" t="s">
        <v>646</v>
      </c>
      <c r="B353" s="122" t="s">
        <v>187</v>
      </c>
      <c r="C353" s="123"/>
      <c r="D353" s="34"/>
      <c r="E353" s="35" t="s">
        <v>33</v>
      </c>
      <c r="F353" s="36">
        <v>16</v>
      </c>
      <c r="G353" s="10"/>
      <c r="H353" s="10"/>
      <c r="I353" s="70">
        <f t="shared" si="271"/>
        <v>0</v>
      </c>
      <c r="J353" s="70">
        <f t="shared" si="272"/>
        <v>0</v>
      </c>
      <c r="K353" s="71">
        <f t="shared" si="273"/>
        <v>0</v>
      </c>
      <c r="L353" s="70">
        <f>ROUND((G353+H353)*(1+RESUMO!$P$10),2)</f>
        <v>0</v>
      </c>
      <c r="M353" s="70">
        <f t="shared" si="274"/>
        <v>0</v>
      </c>
    </row>
    <row r="354" spans="1:13" ht="18" customHeight="1" x14ac:dyDescent="0.25">
      <c r="A354" s="33" t="s">
        <v>647</v>
      </c>
      <c r="B354" s="122" t="s">
        <v>186</v>
      </c>
      <c r="C354" s="123"/>
      <c r="D354" s="34"/>
      <c r="E354" s="35" t="s">
        <v>33</v>
      </c>
      <c r="F354" s="36">
        <v>1</v>
      </c>
      <c r="G354" s="10"/>
      <c r="H354" s="10"/>
      <c r="I354" s="70">
        <f t="shared" si="271"/>
        <v>0</v>
      </c>
      <c r="J354" s="70">
        <f t="shared" si="272"/>
        <v>0</v>
      </c>
      <c r="K354" s="71">
        <f t="shared" si="273"/>
        <v>0</v>
      </c>
      <c r="L354" s="70">
        <f>ROUND((G354+H354)*(1+RESUMO!$P$10),2)</f>
        <v>0</v>
      </c>
      <c r="M354" s="70">
        <f t="shared" si="274"/>
        <v>0</v>
      </c>
    </row>
    <row r="355" spans="1:13" ht="34.5" customHeight="1" x14ac:dyDescent="0.25">
      <c r="A355" s="33" t="s">
        <v>648</v>
      </c>
      <c r="B355" s="122" t="s">
        <v>838</v>
      </c>
      <c r="C355" s="123"/>
      <c r="D355" s="34"/>
      <c r="E355" s="35" t="s">
        <v>94</v>
      </c>
      <c r="F355" s="36">
        <v>5</v>
      </c>
      <c r="G355" s="10"/>
      <c r="H355" s="10"/>
      <c r="I355" s="70">
        <f t="shared" si="271"/>
        <v>0</v>
      </c>
      <c r="J355" s="70">
        <f t="shared" si="272"/>
        <v>0</v>
      </c>
      <c r="K355" s="71">
        <f t="shared" si="273"/>
        <v>0</v>
      </c>
      <c r="L355" s="70">
        <f>ROUND((G355+H355)*(1+RESUMO!$P$10),2)</f>
        <v>0</v>
      </c>
      <c r="M355" s="70">
        <f t="shared" si="274"/>
        <v>0</v>
      </c>
    </row>
    <row r="356" spans="1:13" ht="51.75" customHeight="1" x14ac:dyDescent="0.25">
      <c r="A356" s="33" t="s">
        <v>649</v>
      </c>
      <c r="B356" s="122" t="s">
        <v>723</v>
      </c>
      <c r="C356" s="123"/>
      <c r="D356" s="34"/>
      <c r="E356" s="35" t="s">
        <v>94</v>
      </c>
      <c r="F356" s="36">
        <v>4</v>
      </c>
      <c r="G356" s="10"/>
      <c r="H356" s="10"/>
      <c r="I356" s="70">
        <f t="shared" si="271"/>
        <v>0</v>
      </c>
      <c r="J356" s="70">
        <f t="shared" si="272"/>
        <v>0</v>
      </c>
      <c r="K356" s="71">
        <f t="shared" si="273"/>
        <v>0</v>
      </c>
      <c r="L356" s="70">
        <f>ROUND((G356+H356)*(1+RESUMO!$P$10),2)</f>
        <v>0</v>
      </c>
      <c r="M356" s="70">
        <f t="shared" si="274"/>
        <v>0</v>
      </c>
    </row>
    <row r="357" spans="1:13" ht="34.5" customHeight="1" x14ac:dyDescent="0.25">
      <c r="A357" s="33" t="s">
        <v>650</v>
      </c>
      <c r="B357" s="161" t="s">
        <v>173</v>
      </c>
      <c r="C357" s="123"/>
      <c r="D357" s="34"/>
      <c r="E357" s="35" t="s">
        <v>94</v>
      </c>
      <c r="F357" s="36">
        <v>1</v>
      </c>
      <c r="G357" s="10"/>
      <c r="H357" s="10"/>
      <c r="I357" s="70">
        <f t="shared" si="271"/>
        <v>0</v>
      </c>
      <c r="J357" s="70">
        <f t="shared" si="272"/>
        <v>0</v>
      </c>
      <c r="K357" s="71">
        <f t="shared" si="273"/>
        <v>0</v>
      </c>
      <c r="L357" s="70">
        <f>ROUND((G357+H357)*(1+RESUMO!$P$10),2)</f>
        <v>0</v>
      </c>
      <c r="M357" s="70">
        <f t="shared" si="274"/>
        <v>0</v>
      </c>
    </row>
    <row r="358" spans="1:13" ht="34.5" customHeight="1" x14ac:dyDescent="0.25">
      <c r="A358" s="33" t="s">
        <v>651</v>
      </c>
      <c r="B358" s="122" t="s">
        <v>864</v>
      </c>
      <c r="C358" s="123"/>
      <c r="D358" s="34"/>
      <c r="E358" s="35" t="s">
        <v>15</v>
      </c>
      <c r="F358" s="36">
        <v>1</v>
      </c>
      <c r="G358" s="10"/>
      <c r="H358" s="10"/>
      <c r="I358" s="70">
        <f t="shared" si="271"/>
        <v>0</v>
      </c>
      <c r="J358" s="70">
        <f t="shared" si="272"/>
        <v>0</v>
      </c>
      <c r="K358" s="71">
        <f t="shared" si="273"/>
        <v>0</v>
      </c>
      <c r="L358" s="70">
        <f>ROUND((G358+H358)*(1+RESUMO!$P$10),2)</f>
        <v>0</v>
      </c>
      <c r="M358" s="70">
        <f t="shared" si="274"/>
        <v>0</v>
      </c>
    </row>
    <row r="359" spans="1:13" ht="51.75" customHeight="1" x14ac:dyDescent="0.25">
      <c r="A359" s="33" t="s">
        <v>652</v>
      </c>
      <c r="B359" s="122" t="s">
        <v>724</v>
      </c>
      <c r="C359" s="123"/>
      <c r="D359" s="34"/>
      <c r="E359" s="35" t="s">
        <v>175</v>
      </c>
      <c r="F359" s="36">
        <v>25</v>
      </c>
      <c r="G359" s="10"/>
      <c r="H359" s="10"/>
      <c r="I359" s="70">
        <f t="shared" si="271"/>
        <v>0</v>
      </c>
      <c r="J359" s="70">
        <f t="shared" si="272"/>
        <v>0</v>
      </c>
      <c r="K359" s="71">
        <f t="shared" si="273"/>
        <v>0</v>
      </c>
      <c r="L359" s="70">
        <f>ROUND((G359+H359)*(1+RESUMO!$P$10),2)</f>
        <v>0</v>
      </c>
      <c r="M359" s="70">
        <f t="shared" si="274"/>
        <v>0</v>
      </c>
    </row>
    <row r="360" spans="1:13" ht="18" customHeight="1" x14ac:dyDescent="0.25">
      <c r="A360" s="33" t="s">
        <v>653</v>
      </c>
      <c r="B360" s="122" t="s">
        <v>172</v>
      </c>
      <c r="C360" s="123"/>
      <c r="D360" s="34"/>
      <c r="E360" s="35" t="s">
        <v>94</v>
      </c>
      <c r="F360" s="36">
        <v>4</v>
      </c>
      <c r="G360" s="10"/>
      <c r="H360" s="10"/>
      <c r="I360" s="70">
        <f>ROUND(F360*G360,2)</f>
        <v>0</v>
      </c>
      <c r="J360" s="70">
        <f>ROUND(F360*H360,2)</f>
        <v>0</v>
      </c>
      <c r="K360" s="71">
        <f>I360+J360</f>
        <v>0</v>
      </c>
      <c r="L360" s="70">
        <f>ROUND((G360+H360)*(1+RESUMO!$P$10),2)</f>
        <v>0</v>
      </c>
      <c r="M360" s="70">
        <f>ROUND(F360*L360,2)</f>
        <v>0</v>
      </c>
    </row>
    <row r="361" spans="1:13" ht="18" customHeight="1" x14ac:dyDescent="0.25">
      <c r="A361" s="41"/>
      <c r="B361" s="130" t="s">
        <v>865</v>
      </c>
      <c r="C361" s="132"/>
      <c r="D361" s="42"/>
      <c r="E361" s="43"/>
      <c r="F361" s="44"/>
      <c r="G361" s="44"/>
      <c r="H361" s="44"/>
      <c r="I361" s="84"/>
      <c r="J361" s="84"/>
      <c r="K361" s="84"/>
      <c r="L361" s="84"/>
      <c r="M361" s="84"/>
    </row>
    <row r="362" spans="1:13" ht="33.75" customHeight="1" x14ac:dyDescent="0.25">
      <c r="A362" s="33" t="s">
        <v>654</v>
      </c>
      <c r="B362" s="122" t="s">
        <v>866</v>
      </c>
      <c r="C362" s="123"/>
      <c r="D362" s="34"/>
      <c r="E362" s="35" t="s">
        <v>14</v>
      </c>
      <c r="F362" s="36">
        <v>9</v>
      </c>
      <c r="G362" s="10"/>
      <c r="H362" s="10"/>
      <c r="I362" s="70">
        <f>ROUND(F362*G362,2)</f>
        <v>0</v>
      </c>
      <c r="J362" s="70">
        <f>ROUND(F362*H362,2)</f>
        <v>0</v>
      </c>
      <c r="K362" s="71">
        <f>I362+J362</f>
        <v>0</v>
      </c>
      <c r="L362" s="70">
        <f>ROUND((G362+H362)*(1+RESUMO!$P$10),2)</f>
        <v>0</v>
      </c>
      <c r="M362" s="70">
        <f>ROUND(F362*L362,2)</f>
        <v>0</v>
      </c>
    </row>
    <row r="363" spans="1:13" ht="18" customHeight="1" x14ac:dyDescent="0.25">
      <c r="A363" s="33" t="s">
        <v>655</v>
      </c>
      <c r="B363" s="122" t="s">
        <v>867</v>
      </c>
      <c r="C363" s="123"/>
      <c r="D363" s="34"/>
      <c r="E363" s="35" t="s">
        <v>94</v>
      </c>
      <c r="F363" s="36">
        <v>1.9000000000000001</v>
      </c>
      <c r="G363" s="10"/>
      <c r="H363" s="10"/>
      <c r="I363" s="70">
        <f t="shared" ref="I363:I369" si="275">ROUND(F363*G363,2)</f>
        <v>0</v>
      </c>
      <c r="J363" s="70">
        <f t="shared" ref="J363:J369" si="276">ROUND(F363*H363,2)</f>
        <v>0</v>
      </c>
      <c r="K363" s="71">
        <f t="shared" ref="K363:K369" si="277">I363+J363</f>
        <v>0</v>
      </c>
      <c r="L363" s="70">
        <f>ROUND((G363+H363)*(1+RESUMO!$P$10),2)</f>
        <v>0</v>
      </c>
      <c r="M363" s="70">
        <f t="shared" ref="M363:M369" si="278">ROUND(F363*L363,2)</f>
        <v>0</v>
      </c>
    </row>
    <row r="364" spans="1:13" ht="18" customHeight="1" x14ac:dyDescent="0.25">
      <c r="A364" s="33" t="s">
        <v>656</v>
      </c>
      <c r="B364" s="122" t="s">
        <v>868</v>
      </c>
      <c r="C364" s="123"/>
      <c r="D364" s="34"/>
      <c r="E364" s="35" t="s">
        <v>14</v>
      </c>
      <c r="F364" s="36">
        <v>31.5</v>
      </c>
      <c r="G364" s="10"/>
      <c r="H364" s="10"/>
      <c r="I364" s="70">
        <f t="shared" si="275"/>
        <v>0</v>
      </c>
      <c r="J364" s="70">
        <f t="shared" si="276"/>
        <v>0</v>
      </c>
      <c r="K364" s="71">
        <f t="shared" si="277"/>
        <v>0</v>
      </c>
      <c r="L364" s="70">
        <f>ROUND((G364+H364)*(1+RESUMO!$P$10),2)</f>
        <v>0</v>
      </c>
      <c r="M364" s="70">
        <f t="shared" si="278"/>
        <v>0</v>
      </c>
    </row>
    <row r="365" spans="1:13" ht="18" customHeight="1" x14ac:dyDescent="0.25">
      <c r="A365" s="33" t="s">
        <v>657</v>
      </c>
      <c r="B365" s="122" t="s">
        <v>722</v>
      </c>
      <c r="C365" s="123"/>
      <c r="D365" s="34"/>
      <c r="E365" s="35" t="s">
        <v>94</v>
      </c>
      <c r="F365" s="36">
        <v>655.03125</v>
      </c>
      <c r="G365" s="10"/>
      <c r="H365" s="10"/>
      <c r="I365" s="70">
        <f t="shared" si="275"/>
        <v>0</v>
      </c>
      <c r="J365" s="70">
        <f t="shared" si="276"/>
        <v>0</v>
      </c>
      <c r="K365" s="71">
        <f t="shared" si="277"/>
        <v>0</v>
      </c>
      <c r="L365" s="70">
        <f>ROUND((G365+H365)*(1+RESUMO!$P$10),2)</f>
        <v>0</v>
      </c>
      <c r="M365" s="70">
        <f t="shared" si="278"/>
        <v>0</v>
      </c>
    </row>
    <row r="366" spans="1:13" ht="51.75" customHeight="1" x14ac:dyDescent="0.25">
      <c r="A366" s="33" t="s">
        <v>658</v>
      </c>
      <c r="B366" s="122" t="s">
        <v>723</v>
      </c>
      <c r="C366" s="123"/>
      <c r="D366" s="34"/>
      <c r="E366" s="35" t="s">
        <v>94</v>
      </c>
      <c r="F366" s="36">
        <v>655.03125</v>
      </c>
      <c r="G366" s="10"/>
      <c r="H366" s="10"/>
      <c r="I366" s="70">
        <f t="shared" si="275"/>
        <v>0</v>
      </c>
      <c r="J366" s="70">
        <f t="shared" si="276"/>
        <v>0</v>
      </c>
      <c r="K366" s="71">
        <f t="shared" si="277"/>
        <v>0</v>
      </c>
      <c r="L366" s="70">
        <f>ROUND((G366+H366)*(1+RESUMO!$P$10),2)</f>
        <v>0</v>
      </c>
      <c r="M366" s="70">
        <f t="shared" si="278"/>
        <v>0</v>
      </c>
    </row>
    <row r="367" spans="1:13" ht="51.75" customHeight="1" x14ac:dyDescent="0.25">
      <c r="A367" s="33" t="s">
        <v>659</v>
      </c>
      <c r="B367" s="122" t="s">
        <v>724</v>
      </c>
      <c r="C367" s="123"/>
      <c r="D367" s="34"/>
      <c r="E367" s="35" t="s">
        <v>175</v>
      </c>
      <c r="F367" s="36">
        <v>16375.78125</v>
      </c>
      <c r="G367" s="10"/>
      <c r="H367" s="10"/>
      <c r="I367" s="70">
        <f t="shared" si="275"/>
        <v>0</v>
      </c>
      <c r="J367" s="70">
        <f t="shared" si="276"/>
        <v>0</v>
      </c>
      <c r="K367" s="71">
        <f t="shared" si="277"/>
        <v>0</v>
      </c>
      <c r="L367" s="70">
        <f>ROUND((G367+H367)*(1+RESUMO!$P$10),2)</f>
        <v>0</v>
      </c>
      <c r="M367" s="70">
        <f t="shared" si="278"/>
        <v>0</v>
      </c>
    </row>
    <row r="368" spans="1:13" ht="18" customHeight="1" x14ac:dyDescent="0.25">
      <c r="A368" s="33" t="s">
        <v>653</v>
      </c>
      <c r="B368" s="122" t="s">
        <v>172</v>
      </c>
      <c r="C368" s="123"/>
      <c r="D368" s="34"/>
      <c r="E368" s="35" t="s">
        <v>94</v>
      </c>
      <c r="F368" s="36">
        <v>655.03125</v>
      </c>
      <c r="G368" s="10"/>
      <c r="H368" s="10"/>
      <c r="I368" s="70">
        <f t="shared" si="275"/>
        <v>0</v>
      </c>
      <c r="J368" s="70">
        <f t="shared" si="276"/>
        <v>0</v>
      </c>
      <c r="K368" s="71">
        <f t="shared" si="277"/>
        <v>0</v>
      </c>
      <c r="L368" s="70">
        <f>ROUND((G368+H368)*(1+RESUMO!$P$10),2)</f>
        <v>0</v>
      </c>
      <c r="M368" s="70">
        <f t="shared" si="278"/>
        <v>0</v>
      </c>
    </row>
    <row r="369" spans="1:13" ht="18" customHeight="1" x14ac:dyDescent="0.25">
      <c r="A369" s="33" t="s">
        <v>660</v>
      </c>
      <c r="B369" s="122" t="s">
        <v>869</v>
      </c>
      <c r="C369" s="123"/>
      <c r="D369" s="34"/>
      <c r="E369" s="35" t="s">
        <v>33</v>
      </c>
      <c r="F369" s="36">
        <v>360</v>
      </c>
      <c r="G369" s="10"/>
      <c r="H369" s="10"/>
      <c r="I369" s="70">
        <f t="shared" si="275"/>
        <v>0</v>
      </c>
      <c r="J369" s="70">
        <f t="shared" si="276"/>
        <v>0</v>
      </c>
      <c r="K369" s="71">
        <f t="shared" si="277"/>
        <v>0</v>
      </c>
      <c r="L369" s="70">
        <f>ROUND((G369+H369)*(1+RESUMO!$P$10),2)</f>
        <v>0</v>
      </c>
      <c r="M369" s="70">
        <f t="shared" si="278"/>
        <v>0</v>
      </c>
    </row>
    <row r="370" spans="1:13" ht="34.5" customHeight="1" x14ac:dyDescent="0.25">
      <c r="A370" s="33" t="s">
        <v>661</v>
      </c>
      <c r="B370" s="122" t="s">
        <v>870</v>
      </c>
      <c r="C370" s="123"/>
      <c r="D370" s="34"/>
      <c r="E370" s="35" t="s">
        <v>117</v>
      </c>
      <c r="F370" s="36">
        <v>24</v>
      </c>
      <c r="G370" s="10"/>
      <c r="H370" s="10"/>
      <c r="I370" s="70">
        <f>ROUND(F370*G370,2)</f>
        <v>0</v>
      </c>
      <c r="J370" s="70">
        <f>ROUND(F370*H370,2)</f>
        <v>0</v>
      </c>
      <c r="K370" s="71">
        <f>I370+J370</f>
        <v>0</v>
      </c>
      <c r="L370" s="70">
        <f>ROUND((G370+H370)*(1+RESUMO!$P$10),2)</f>
        <v>0</v>
      </c>
      <c r="M370" s="70">
        <f>ROUND(F370*L370,2)</f>
        <v>0</v>
      </c>
    </row>
    <row r="371" spans="1:13" ht="18" customHeight="1" x14ac:dyDescent="0.25">
      <c r="A371" s="41"/>
      <c r="B371" s="130" t="s">
        <v>871</v>
      </c>
      <c r="C371" s="132"/>
      <c r="D371" s="42"/>
      <c r="E371" s="43"/>
      <c r="F371" s="44"/>
      <c r="G371" s="44"/>
      <c r="H371" s="44"/>
      <c r="I371" s="84"/>
      <c r="J371" s="84"/>
      <c r="K371" s="84"/>
      <c r="L371" s="84"/>
      <c r="M371" s="84"/>
    </row>
    <row r="372" spans="1:13" ht="18" customHeight="1" x14ac:dyDescent="0.25">
      <c r="A372" s="33" t="s">
        <v>660</v>
      </c>
      <c r="B372" s="122" t="s">
        <v>872</v>
      </c>
      <c r="C372" s="123"/>
      <c r="D372" s="34"/>
      <c r="E372" s="35" t="s">
        <v>33</v>
      </c>
      <c r="F372" s="36">
        <v>15.049999999999999</v>
      </c>
      <c r="G372" s="10"/>
      <c r="H372" s="10"/>
      <c r="I372" s="70">
        <f>ROUND(F372*G372,2)</f>
        <v>0</v>
      </c>
      <c r="J372" s="70">
        <f>ROUND(F372*H372,2)</f>
        <v>0</v>
      </c>
      <c r="K372" s="71">
        <f>I372+J372</f>
        <v>0</v>
      </c>
      <c r="L372" s="70">
        <f>ROUND((G372+H372)*(1+RESUMO!$P$10),2)</f>
        <v>0</v>
      </c>
      <c r="M372" s="70">
        <f>ROUND(F372*L372,2)</f>
        <v>0</v>
      </c>
    </row>
    <row r="373" spans="1:13" ht="18" customHeight="1" x14ac:dyDescent="0.25">
      <c r="A373" s="33" t="s">
        <v>661</v>
      </c>
      <c r="B373" s="122" t="s">
        <v>873</v>
      </c>
      <c r="C373" s="123"/>
      <c r="D373" s="34"/>
      <c r="E373" s="35" t="s">
        <v>33</v>
      </c>
      <c r="F373" s="36">
        <v>12.8</v>
      </c>
      <c r="G373" s="10"/>
      <c r="H373" s="10"/>
      <c r="I373" s="70">
        <f t="shared" ref="I373:I375" si="279">ROUND(F373*G373,2)</f>
        <v>0</v>
      </c>
      <c r="J373" s="70">
        <f t="shared" ref="J373:J375" si="280">ROUND(F373*H373,2)</f>
        <v>0</v>
      </c>
      <c r="K373" s="71">
        <f t="shared" ref="K373:K375" si="281">I373+J373</f>
        <v>0</v>
      </c>
      <c r="L373" s="70">
        <f>ROUND((G373+H373)*(1+RESUMO!$P$10),2)</f>
        <v>0</v>
      </c>
      <c r="M373" s="70">
        <f t="shared" ref="M373:M375" si="282">ROUND(F373*L373,2)</f>
        <v>0</v>
      </c>
    </row>
    <row r="374" spans="1:13" ht="34.5" customHeight="1" x14ac:dyDescent="0.25">
      <c r="A374" s="33" t="s">
        <v>662</v>
      </c>
      <c r="B374" s="122" t="s">
        <v>827</v>
      </c>
      <c r="C374" s="123"/>
      <c r="D374" s="34"/>
      <c r="E374" s="35" t="s">
        <v>14</v>
      </c>
      <c r="F374" s="36">
        <v>69</v>
      </c>
      <c r="G374" s="10"/>
      <c r="H374" s="10"/>
      <c r="I374" s="70">
        <f t="shared" si="279"/>
        <v>0</v>
      </c>
      <c r="J374" s="70">
        <f t="shared" si="280"/>
        <v>0</v>
      </c>
      <c r="K374" s="71">
        <f t="shared" si="281"/>
        <v>0</v>
      </c>
      <c r="L374" s="70">
        <f>ROUND((G374+H374)*(1+RESUMO!$P$10),2)</f>
        <v>0</v>
      </c>
      <c r="M374" s="70">
        <f t="shared" si="282"/>
        <v>0</v>
      </c>
    </row>
    <row r="375" spans="1:13" ht="18" customHeight="1" x14ac:dyDescent="0.25">
      <c r="A375" s="33" t="s">
        <v>663</v>
      </c>
      <c r="B375" s="122" t="s">
        <v>874</v>
      </c>
      <c r="C375" s="123"/>
      <c r="D375" s="34"/>
      <c r="E375" s="35" t="s">
        <v>94</v>
      </c>
      <c r="F375" s="36">
        <v>3</v>
      </c>
      <c r="G375" s="10"/>
      <c r="H375" s="10"/>
      <c r="I375" s="70">
        <f t="shared" si="279"/>
        <v>0</v>
      </c>
      <c r="J375" s="70">
        <f t="shared" si="280"/>
        <v>0</v>
      </c>
      <c r="K375" s="71">
        <f t="shared" si="281"/>
        <v>0</v>
      </c>
      <c r="L375" s="70">
        <f>ROUND((G375+H375)*(1+RESUMO!$P$10),2)</f>
        <v>0</v>
      </c>
      <c r="M375" s="70">
        <f t="shared" si="282"/>
        <v>0</v>
      </c>
    </row>
    <row r="376" spans="1:13" ht="18" customHeight="1" x14ac:dyDescent="0.25">
      <c r="A376" s="33" t="s">
        <v>664</v>
      </c>
      <c r="B376" s="122" t="s">
        <v>875</v>
      </c>
      <c r="C376" s="123"/>
      <c r="D376" s="34"/>
      <c r="E376" s="35" t="s">
        <v>15</v>
      </c>
      <c r="F376" s="36">
        <v>1</v>
      </c>
      <c r="G376" s="10"/>
      <c r="H376" s="10"/>
      <c r="I376" s="70">
        <f>ROUND(F376*G376,2)</f>
        <v>0</v>
      </c>
      <c r="J376" s="70">
        <f>ROUND(F376*H376,2)</f>
        <v>0</v>
      </c>
      <c r="K376" s="71">
        <f>I376+J376</f>
        <v>0</v>
      </c>
      <c r="L376" s="70">
        <f>ROUND((G376+H376)*(1+RESUMO!$P$10),2)</f>
        <v>0</v>
      </c>
      <c r="M376" s="70">
        <f>ROUND(F376*L376,2)</f>
        <v>0</v>
      </c>
    </row>
    <row r="377" spans="1:13" ht="18" customHeight="1" x14ac:dyDescent="0.25">
      <c r="A377" s="29" t="s">
        <v>104</v>
      </c>
      <c r="B377" s="127" t="s">
        <v>197</v>
      </c>
      <c r="C377" s="128"/>
      <c r="D377" s="30"/>
      <c r="E377" s="31"/>
      <c r="F377" s="32"/>
      <c r="G377" s="32"/>
      <c r="H377" s="32"/>
      <c r="I377" s="66"/>
      <c r="J377" s="66"/>
      <c r="K377" s="66"/>
      <c r="L377" s="66"/>
      <c r="M377" s="66"/>
    </row>
    <row r="378" spans="1:13" ht="34.5" customHeight="1" x14ac:dyDescent="0.25">
      <c r="A378" s="33" t="s">
        <v>665</v>
      </c>
      <c r="B378" s="122" t="s">
        <v>876</v>
      </c>
      <c r="C378" s="123"/>
      <c r="D378" s="34"/>
      <c r="E378" s="35" t="s">
        <v>14</v>
      </c>
      <c r="F378" s="36">
        <v>103</v>
      </c>
      <c r="G378" s="10"/>
      <c r="H378" s="10"/>
      <c r="I378" s="70">
        <f>ROUND(F378*G378,2)</f>
        <v>0</v>
      </c>
      <c r="J378" s="70">
        <f>ROUND(F378*H378,2)</f>
        <v>0</v>
      </c>
      <c r="K378" s="71">
        <f>I378+J378</f>
        <v>0</v>
      </c>
      <c r="L378" s="70">
        <f>ROUND((G378+H378)*(1+RESUMO!$P$10),2)</f>
        <v>0</v>
      </c>
      <c r="M378" s="70">
        <f>ROUND(F378*L378,2)</f>
        <v>0</v>
      </c>
    </row>
    <row r="379" spans="1:13" ht="34.5" customHeight="1" x14ac:dyDescent="0.25">
      <c r="A379" s="33" t="s">
        <v>666</v>
      </c>
      <c r="B379" s="122" t="s">
        <v>877</v>
      </c>
      <c r="C379" s="123"/>
      <c r="D379" s="34"/>
      <c r="E379" s="35" t="s">
        <v>14</v>
      </c>
      <c r="F379" s="36">
        <v>88</v>
      </c>
      <c r="G379" s="10"/>
      <c r="H379" s="10"/>
      <c r="I379" s="70">
        <f t="shared" ref="I379" si="283">ROUND(F379*G379,2)</f>
        <v>0</v>
      </c>
      <c r="J379" s="70">
        <f t="shared" ref="J379" si="284">ROUND(F379*H379,2)</f>
        <v>0</v>
      </c>
      <c r="K379" s="71">
        <f t="shared" ref="K379" si="285">I379+J379</f>
        <v>0</v>
      </c>
      <c r="L379" s="70">
        <f>ROUND((G379+H379)*(1+RESUMO!$P$10),2)</f>
        <v>0</v>
      </c>
      <c r="M379" s="70">
        <f t="shared" ref="M379" si="286">ROUND(F379*L379,2)</f>
        <v>0</v>
      </c>
    </row>
    <row r="380" spans="1:13" ht="18" customHeight="1" x14ac:dyDescent="0.25">
      <c r="A380" s="41"/>
      <c r="B380" s="130" t="s">
        <v>829</v>
      </c>
      <c r="C380" s="132"/>
      <c r="D380" s="42"/>
      <c r="E380" s="43"/>
      <c r="F380" s="44"/>
      <c r="G380" s="44"/>
      <c r="H380" s="44"/>
      <c r="I380" s="84"/>
      <c r="J380" s="84"/>
      <c r="K380" s="84"/>
      <c r="L380" s="84"/>
      <c r="M380" s="84"/>
    </row>
    <row r="381" spans="1:13" ht="34.5" customHeight="1" x14ac:dyDescent="0.25">
      <c r="A381" s="33" t="s">
        <v>667</v>
      </c>
      <c r="B381" s="122" t="s">
        <v>878</v>
      </c>
      <c r="C381" s="123"/>
      <c r="D381" s="34"/>
      <c r="E381" s="35" t="s">
        <v>15</v>
      </c>
      <c r="F381" s="36">
        <v>1</v>
      </c>
      <c r="G381" s="10"/>
      <c r="H381" s="10"/>
      <c r="I381" s="70">
        <f t="shared" ref="I381:I396" si="287">ROUND(F381*G381,2)</f>
        <v>0</v>
      </c>
      <c r="J381" s="70">
        <f t="shared" ref="J381:J396" si="288">ROUND(F381*H381,2)</f>
        <v>0</v>
      </c>
      <c r="K381" s="71">
        <f t="shared" ref="K381:K396" si="289">I381+J381</f>
        <v>0</v>
      </c>
      <c r="L381" s="70">
        <f>ROUND((G381+H381)*(1+RESUMO!$P$10),2)</f>
        <v>0</v>
      </c>
      <c r="M381" s="70">
        <f t="shared" ref="M381:M396" si="290">ROUND(F381*L381,2)</f>
        <v>0</v>
      </c>
    </row>
    <row r="382" spans="1:13" ht="34.5" customHeight="1" x14ac:dyDescent="0.25">
      <c r="A382" s="33" t="s">
        <v>668</v>
      </c>
      <c r="B382" s="122" t="s">
        <v>879</v>
      </c>
      <c r="C382" s="123"/>
      <c r="D382" s="34"/>
      <c r="E382" s="35" t="s">
        <v>14</v>
      </c>
      <c r="F382" s="36">
        <v>0.75</v>
      </c>
      <c r="G382" s="10"/>
      <c r="H382" s="10"/>
      <c r="I382" s="70">
        <f t="shared" si="287"/>
        <v>0</v>
      </c>
      <c r="J382" s="70">
        <f t="shared" si="288"/>
        <v>0</v>
      </c>
      <c r="K382" s="71">
        <f t="shared" si="289"/>
        <v>0</v>
      </c>
      <c r="L382" s="70">
        <f>ROUND((G382+H382)*(1+RESUMO!$P$10),2)</f>
        <v>0</v>
      </c>
      <c r="M382" s="70">
        <f t="shared" si="290"/>
        <v>0</v>
      </c>
    </row>
    <row r="383" spans="1:13" ht="18" customHeight="1" x14ac:dyDescent="0.25">
      <c r="A383" s="33" t="s">
        <v>669</v>
      </c>
      <c r="B383" s="122" t="s">
        <v>185</v>
      </c>
      <c r="C383" s="123"/>
      <c r="D383" s="34"/>
      <c r="E383" s="35" t="s">
        <v>15</v>
      </c>
      <c r="F383" s="36">
        <v>1</v>
      </c>
      <c r="G383" s="10"/>
      <c r="H383" s="10"/>
      <c r="I383" s="70">
        <f t="shared" si="287"/>
        <v>0</v>
      </c>
      <c r="J383" s="70">
        <f t="shared" si="288"/>
        <v>0</v>
      </c>
      <c r="K383" s="71">
        <f t="shared" si="289"/>
        <v>0</v>
      </c>
      <c r="L383" s="70">
        <f>ROUND((G383+H383)*(1+RESUMO!$P$10),2)</f>
        <v>0</v>
      </c>
      <c r="M383" s="70">
        <f t="shared" si="290"/>
        <v>0</v>
      </c>
    </row>
    <row r="384" spans="1:13" ht="18" customHeight="1" x14ac:dyDescent="0.25">
      <c r="A384" s="33" t="s">
        <v>670</v>
      </c>
      <c r="B384" s="122" t="s">
        <v>832</v>
      </c>
      <c r="C384" s="123"/>
      <c r="D384" s="34"/>
      <c r="E384" s="35" t="s">
        <v>33</v>
      </c>
      <c r="F384" s="36">
        <v>2.1</v>
      </c>
      <c r="G384" s="10"/>
      <c r="H384" s="10"/>
      <c r="I384" s="70">
        <f t="shared" si="287"/>
        <v>0</v>
      </c>
      <c r="J384" s="70">
        <f t="shared" si="288"/>
        <v>0</v>
      </c>
      <c r="K384" s="71">
        <f t="shared" si="289"/>
        <v>0</v>
      </c>
      <c r="L384" s="70">
        <f>ROUND((G384+H384)*(1+RESUMO!$P$10),2)</f>
        <v>0</v>
      </c>
      <c r="M384" s="70">
        <f t="shared" si="290"/>
        <v>0</v>
      </c>
    </row>
    <row r="385" spans="1:13" ht="51.75" customHeight="1" x14ac:dyDescent="0.25">
      <c r="A385" s="33" t="s">
        <v>671</v>
      </c>
      <c r="B385" s="161" t="s">
        <v>833</v>
      </c>
      <c r="C385" s="123"/>
      <c r="D385" s="34"/>
      <c r="E385" s="35" t="s">
        <v>94</v>
      </c>
      <c r="F385" s="36">
        <v>0.35000000000000003</v>
      </c>
      <c r="G385" s="10"/>
      <c r="H385" s="10"/>
      <c r="I385" s="70">
        <f>ROUND(F385*G385,2)</f>
        <v>0</v>
      </c>
      <c r="J385" s="70">
        <f>ROUND(F385*H385,2)</f>
        <v>0</v>
      </c>
      <c r="K385" s="71">
        <f>I385+J385</f>
        <v>0</v>
      </c>
      <c r="L385" s="70">
        <f>ROUND((G385+H385)*(1+RESUMO!$P$10),2)</f>
        <v>0</v>
      </c>
      <c r="M385" s="70">
        <f>ROUND(F385*L385,2)</f>
        <v>0</v>
      </c>
    </row>
    <row r="386" spans="1:13" ht="18" customHeight="1" x14ac:dyDescent="0.25">
      <c r="A386" s="33" t="s">
        <v>672</v>
      </c>
      <c r="B386" s="122" t="s">
        <v>834</v>
      </c>
      <c r="C386" s="123"/>
      <c r="D386" s="34"/>
      <c r="E386" s="35" t="s">
        <v>94</v>
      </c>
      <c r="F386" s="36">
        <v>0.35000000000000003</v>
      </c>
      <c r="G386" s="10"/>
      <c r="H386" s="10"/>
      <c r="I386" s="70">
        <f t="shared" si="287"/>
        <v>0</v>
      </c>
      <c r="J386" s="70">
        <f t="shared" si="288"/>
        <v>0</v>
      </c>
      <c r="K386" s="71">
        <f t="shared" si="289"/>
        <v>0</v>
      </c>
      <c r="L386" s="70">
        <f>ROUND((G386+H386)*(1+RESUMO!$P$10),2)</f>
        <v>0</v>
      </c>
      <c r="M386" s="70">
        <f t="shared" si="290"/>
        <v>0</v>
      </c>
    </row>
    <row r="387" spans="1:13" ht="34.5" customHeight="1" x14ac:dyDescent="0.25">
      <c r="A387" s="33" t="s">
        <v>673</v>
      </c>
      <c r="B387" s="122" t="s">
        <v>827</v>
      </c>
      <c r="C387" s="123"/>
      <c r="D387" s="34"/>
      <c r="E387" s="35" t="s">
        <v>14</v>
      </c>
      <c r="F387" s="36">
        <v>3.5</v>
      </c>
      <c r="G387" s="10"/>
      <c r="H387" s="10"/>
      <c r="I387" s="70">
        <f t="shared" si="287"/>
        <v>0</v>
      </c>
      <c r="J387" s="70">
        <f t="shared" si="288"/>
        <v>0</v>
      </c>
      <c r="K387" s="71">
        <f t="shared" si="289"/>
        <v>0</v>
      </c>
      <c r="L387" s="70">
        <f>ROUND((G387+H387)*(1+RESUMO!$P$10),2)</f>
        <v>0</v>
      </c>
      <c r="M387" s="70">
        <f t="shared" si="290"/>
        <v>0</v>
      </c>
    </row>
    <row r="388" spans="1:13" ht="34.5" customHeight="1" x14ac:dyDescent="0.25">
      <c r="A388" s="33" t="s">
        <v>674</v>
      </c>
      <c r="B388" s="122" t="s">
        <v>174</v>
      </c>
      <c r="C388" s="123"/>
      <c r="D388" s="34"/>
      <c r="E388" s="35" t="s">
        <v>94</v>
      </c>
      <c r="F388" s="36">
        <v>10</v>
      </c>
      <c r="G388" s="10"/>
      <c r="H388" s="10"/>
      <c r="I388" s="70">
        <f t="shared" si="287"/>
        <v>0</v>
      </c>
      <c r="J388" s="70">
        <f t="shared" si="288"/>
        <v>0</v>
      </c>
      <c r="K388" s="71">
        <f t="shared" si="289"/>
        <v>0</v>
      </c>
      <c r="L388" s="70">
        <f>ROUND((G388+H388)*(1+RESUMO!$P$10),2)</f>
        <v>0</v>
      </c>
      <c r="M388" s="70">
        <f t="shared" si="290"/>
        <v>0</v>
      </c>
    </row>
    <row r="389" spans="1:13" ht="18" customHeight="1" x14ac:dyDescent="0.25">
      <c r="A389" s="33" t="s">
        <v>675</v>
      </c>
      <c r="B389" s="122" t="s">
        <v>835</v>
      </c>
      <c r="C389" s="123"/>
      <c r="D389" s="34"/>
      <c r="E389" s="35" t="s">
        <v>94</v>
      </c>
      <c r="F389" s="36">
        <v>2.9</v>
      </c>
      <c r="G389" s="10"/>
      <c r="H389" s="10"/>
      <c r="I389" s="70">
        <f t="shared" si="287"/>
        <v>0</v>
      </c>
      <c r="J389" s="70">
        <f t="shared" si="288"/>
        <v>0</v>
      </c>
      <c r="K389" s="71">
        <f t="shared" si="289"/>
        <v>0</v>
      </c>
      <c r="L389" s="70">
        <f>ROUND((G389+H389)*(1+RESUMO!$P$10),2)</f>
        <v>0</v>
      </c>
      <c r="M389" s="70">
        <f t="shared" si="290"/>
        <v>0</v>
      </c>
    </row>
    <row r="390" spans="1:13" ht="51.75" customHeight="1" x14ac:dyDescent="0.25">
      <c r="A390" s="33" t="s">
        <v>676</v>
      </c>
      <c r="B390" s="122" t="s">
        <v>723</v>
      </c>
      <c r="C390" s="123"/>
      <c r="D390" s="34"/>
      <c r="E390" s="35" t="s">
        <v>94</v>
      </c>
      <c r="F390" s="36">
        <v>7.1</v>
      </c>
      <c r="G390" s="10"/>
      <c r="H390" s="10"/>
      <c r="I390" s="70">
        <f t="shared" si="287"/>
        <v>0</v>
      </c>
      <c r="J390" s="70">
        <f t="shared" si="288"/>
        <v>0</v>
      </c>
      <c r="K390" s="71">
        <f t="shared" si="289"/>
        <v>0</v>
      </c>
      <c r="L390" s="70">
        <f>ROUND((G390+H390)*(1+RESUMO!$P$10),2)</f>
        <v>0</v>
      </c>
      <c r="M390" s="70">
        <f t="shared" si="290"/>
        <v>0</v>
      </c>
    </row>
    <row r="391" spans="1:13" ht="51.75" customHeight="1" x14ac:dyDescent="0.25">
      <c r="A391" s="33" t="s">
        <v>677</v>
      </c>
      <c r="B391" s="122" t="s">
        <v>724</v>
      </c>
      <c r="C391" s="123"/>
      <c r="D391" s="34"/>
      <c r="E391" s="35" t="s">
        <v>175</v>
      </c>
      <c r="F391" s="36">
        <v>177.5</v>
      </c>
      <c r="G391" s="10"/>
      <c r="H391" s="10"/>
      <c r="I391" s="70">
        <f t="shared" si="287"/>
        <v>0</v>
      </c>
      <c r="J391" s="70">
        <f t="shared" si="288"/>
        <v>0</v>
      </c>
      <c r="K391" s="71">
        <f t="shared" si="289"/>
        <v>0</v>
      </c>
      <c r="L391" s="70">
        <f>ROUND((G391+H391)*(1+RESUMO!$P$10),2)</f>
        <v>0</v>
      </c>
      <c r="M391" s="70">
        <f t="shared" si="290"/>
        <v>0</v>
      </c>
    </row>
    <row r="392" spans="1:13" ht="18" customHeight="1" x14ac:dyDescent="0.25">
      <c r="A392" s="33" t="s">
        <v>678</v>
      </c>
      <c r="B392" s="122" t="s">
        <v>172</v>
      </c>
      <c r="C392" s="123"/>
      <c r="D392" s="34"/>
      <c r="E392" s="35" t="s">
        <v>94</v>
      </c>
      <c r="F392" s="36">
        <v>7.1</v>
      </c>
      <c r="G392" s="10"/>
      <c r="H392" s="10"/>
      <c r="I392" s="70">
        <f t="shared" si="287"/>
        <v>0</v>
      </c>
      <c r="J392" s="70">
        <f t="shared" si="288"/>
        <v>0</v>
      </c>
      <c r="K392" s="71">
        <f t="shared" si="289"/>
        <v>0</v>
      </c>
      <c r="L392" s="70">
        <f>ROUND((G392+H392)*(1+RESUMO!$P$10),2)</f>
        <v>0</v>
      </c>
      <c r="M392" s="70">
        <f t="shared" si="290"/>
        <v>0</v>
      </c>
    </row>
    <row r="393" spans="1:13" ht="34.5" customHeight="1" x14ac:dyDescent="0.25">
      <c r="A393" s="33" t="s">
        <v>679</v>
      </c>
      <c r="B393" s="122" t="s">
        <v>740</v>
      </c>
      <c r="C393" s="123"/>
      <c r="D393" s="34"/>
      <c r="E393" s="35" t="s">
        <v>94</v>
      </c>
      <c r="F393" s="36">
        <v>0.30000000000000004</v>
      </c>
      <c r="G393" s="10"/>
      <c r="H393" s="10"/>
      <c r="I393" s="70">
        <f t="shared" si="287"/>
        <v>0</v>
      </c>
      <c r="J393" s="70">
        <f t="shared" si="288"/>
        <v>0</v>
      </c>
      <c r="K393" s="71">
        <f t="shared" si="289"/>
        <v>0</v>
      </c>
      <c r="L393" s="70">
        <f>ROUND((G393+H393)*(1+RESUMO!$P$10),2)</f>
        <v>0</v>
      </c>
      <c r="M393" s="70">
        <f t="shared" si="290"/>
        <v>0</v>
      </c>
    </row>
    <row r="394" spans="1:13" ht="18" customHeight="1" x14ac:dyDescent="0.25">
      <c r="A394" s="33" t="s">
        <v>680</v>
      </c>
      <c r="B394" s="122" t="s">
        <v>741</v>
      </c>
      <c r="C394" s="123"/>
      <c r="D394" s="34"/>
      <c r="E394" s="35" t="s">
        <v>94</v>
      </c>
      <c r="F394" s="36">
        <v>0.30000000000000004</v>
      </c>
      <c r="G394" s="10"/>
      <c r="H394" s="10"/>
      <c r="I394" s="70">
        <f t="shared" si="287"/>
        <v>0</v>
      </c>
      <c r="J394" s="70">
        <f t="shared" si="288"/>
        <v>0</v>
      </c>
      <c r="K394" s="71">
        <f t="shared" si="289"/>
        <v>0</v>
      </c>
      <c r="L394" s="70">
        <f>ROUND((G394+H394)*(1+RESUMO!$P$10),2)</f>
        <v>0</v>
      </c>
      <c r="M394" s="70">
        <f t="shared" si="290"/>
        <v>0</v>
      </c>
    </row>
    <row r="395" spans="1:13" ht="18" customHeight="1" x14ac:dyDescent="0.25">
      <c r="A395" s="33" t="s">
        <v>681</v>
      </c>
      <c r="B395" s="122" t="s">
        <v>779</v>
      </c>
      <c r="C395" s="123"/>
      <c r="D395" s="34"/>
      <c r="E395" s="35" t="s">
        <v>94</v>
      </c>
      <c r="F395" s="36">
        <v>1</v>
      </c>
      <c r="G395" s="10"/>
      <c r="H395" s="10"/>
      <c r="I395" s="70">
        <f t="shared" si="287"/>
        <v>0</v>
      </c>
      <c r="J395" s="70">
        <f t="shared" si="288"/>
        <v>0</v>
      </c>
      <c r="K395" s="71">
        <f t="shared" si="289"/>
        <v>0</v>
      </c>
      <c r="L395" s="70">
        <f>ROUND((G395+H395)*(1+RESUMO!$P$10),2)</f>
        <v>0</v>
      </c>
      <c r="M395" s="70">
        <f t="shared" si="290"/>
        <v>0</v>
      </c>
    </row>
    <row r="396" spans="1:13" ht="18" customHeight="1" x14ac:dyDescent="0.25">
      <c r="A396" s="33" t="s">
        <v>682</v>
      </c>
      <c r="B396" s="122" t="s">
        <v>743</v>
      </c>
      <c r="C396" s="123"/>
      <c r="D396" s="34"/>
      <c r="E396" s="35" t="s">
        <v>33</v>
      </c>
      <c r="F396" s="36">
        <v>2.1</v>
      </c>
      <c r="G396" s="10"/>
      <c r="H396" s="10"/>
      <c r="I396" s="70">
        <f t="shared" si="287"/>
        <v>0</v>
      </c>
      <c r="J396" s="70">
        <f t="shared" si="288"/>
        <v>0</v>
      </c>
      <c r="K396" s="71">
        <f t="shared" si="289"/>
        <v>0</v>
      </c>
      <c r="L396" s="70">
        <f>ROUND((G396+H396)*(1+RESUMO!$P$10),2)</f>
        <v>0</v>
      </c>
      <c r="M396" s="70">
        <f t="shared" si="290"/>
        <v>0</v>
      </c>
    </row>
    <row r="397" spans="1:13" ht="18" customHeight="1" x14ac:dyDescent="0.25">
      <c r="A397" s="33" t="s">
        <v>683</v>
      </c>
      <c r="B397" s="122" t="s">
        <v>744</v>
      </c>
      <c r="C397" s="123"/>
      <c r="D397" s="34"/>
      <c r="E397" s="35" t="s">
        <v>33</v>
      </c>
      <c r="F397" s="36">
        <v>2.1</v>
      </c>
      <c r="G397" s="10"/>
      <c r="H397" s="10"/>
      <c r="I397" s="70">
        <f>ROUND(F397*G397,2)</f>
        <v>0</v>
      </c>
      <c r="J397" s="70">
        <f>ROUND(F397*H397,2)</f>
        <v>0</v>
      </c>
      <c r="K397" s="71">
        <f>I397+J397</f>
        <v>0</v>
      </c>
      <c r="L397" s="70">
        <f>ROUND((G397+H397)*(1+RESUMO!$P$10),2)</f>
        <v>0</v>
      </c>
      <c r="M397" s="70">
        <f>ROUND(F397*L397,2)</f>
        <v>0</v>
      </c>
    </row>
    <row r="398" spans="1:13" ht="18" customHeight="1" x14ac:dyDescent="0.25">
      <c r="A398" s="38" t="s">
        <v>684</v>
      </c>
      <c r="B398" s="125" t="s">
        <v>880</v>
      </c>
      <c r="C398" s="126"/>
      <c r="D398" s="25"/>
      <c r="E398" s="82"/>
      <c r="F398" s="27"/>
      <c r="G398" s="27"/>
      <c r="H398" s="27"/>
      <c r="I398" s="28">
        <f>SUM(I400:I409,I411)</f>
        <v>0</v>
      </c>
      <c r="J398" s="28">
        <f>SUM(J400:J409,J411)</f>
        <v>0</v>
      </c>
      <c r="K398" s="28">
        <f>SUM(K400:K409,K411)</f>
        <v>0</v>
      </c>
      <c r="L398" s="28"/>
      <c r="M398" s="28"/>
    </row>
    <row r="399" spans="1:13" ht="18" customHeight="1" x14ac:dyDescent="0.25">
      <c r="A399" s="29" t="s">
        <v>105</v>
      </c>
      <c r="B399" s="127" t="s">
        <v>881</v>
      </c>
      <c r="C399" s="128"/>
      <c r="D399" s="30"/>
      <c r="E399" s="31"/>
      <c r="F399" s="32"/>
      <c r="G399" s="32"/>
      <c r="H399" s="32"/>
      <c r="I399" s="66"/>
      <c r="J399" s="66"/>
      <c r="K399" s="66"/>
      <c r="L399" s="66"/>
      <c r="M399" s="66"/>
    </row>
    <row r="400" spans="1:13" ht="18" customHeight="1" x14ac:dyDescent="0.25">
      <c r="A400" s="33" t="s">
        <v>685</v>
      </c>
      <c r="B400" s="122" t="s">
        <v>240</v>
      </c>
      <c r="C400" s="123"/>
      <c r="D400" s="34"/>
      <c r="E400" s="35" t="s">
        <v>33</v>
      </c>
      <c r="F400" s="36">
        <v>85</v>
      </c>
      <c r="G400" s="10"/>
      <c r="H400" s="10"/>
      <c r="I400" s="70">
        <f>ROUND(F400*G400,2)</f>
        <v>0</v>
      </c>
      <c r="J400" s="70">
        <f>ROUND(F400*H400,2)</f>
        <v>0</v>
      </c>
      <c r="K400" s="71">
        <f>I400+J400</f>
        <v>0</v>
      </c>
      <c r="L400" s="70">
        <f>ROUND((G400+H400)*(1+RESUMO!$P$10),2)</f>
        <v>0</v>
      </c>
      <c r="M400" s="70">
        <f>ROUND(F400*L400,2)</f>
        <v>0</v>
      </c>
    </row>
    <row r="401" spans="1:13" ht="34.5" customHeight="1" x14ac:dyDescent="0.25">
      <c r="A401" s="33" t="s">
        <v>686</v>
      </c>
      <c r="B401" s="161" t="s">
        <v>882</v>
      </c>
      <c r="C401" s="123"/>
      <c r="D401" s="34"/>
      <c r="E401" s="35" t="s">
        <v>94</v>
      </c>
      <c r="F401" s="36">
        <v>12.75</v>
      </c>
      <c r="G401" s="10"/>
      <c r="H401" s="10"/>
      <c r="I401" s="70">
        <f t="shared" ref="I401:I408" si="291">ROUND(F401*G401,2)</f>
        <v>0</v>
      </c>
      <c r="J401" s="70">
        <f t="shared" ref="J401:J408" si="292">ROUND(F401*H401,2)</f>
        <v>0</v>
      </c>
      <c r="K401" s="71">
        <f t="shared" ref="K401:K408" si="293">I401+J401</f>
        <v>0</v>
      </c>
      <c r="L401" s="70">
        <f>ROUND((G401+H401)*(1+RESUMO!$P$10),2)</f>
        <v>0</v>
      </c>
      <c r="M401" s="70">
        <f t="shared" ref="M401:M408" si="294">ROUND(F401*L401,2)</f>
        <v>0</v>
      </c>
    </row>
    <row r="402" spans="1:13" ht="34.5" customHeight="1" x14ac:dyDescent="0.25">
      <c r="A402" s="33" t="s">
        <v>687</v>
      </c>
      <c r="B402" s="122" t="s">
        <v>883</v>
      </c>
      <c r="C402" s="123"/>
      <c r="D402" s="34"/>
      <c r="E402" s="35" t="s">
        <v>33</v>
      </c>
      <c r="F402" s="36">
        <v>499.75</v>
      </c>
      <c r="G402" s="10"/>
      <c r="H402" s="10"/>
      <c r="I402" s="70">
        <f t="shared" si="291"/>
        <v>0</v>
      </c>
      <c r="J402" s="70">
        <f t="shared" si="292"/>
        <v>0</v>
      </c>
      <c r="K402" s="71">
        <f t="shared" si="293"/>
        <v>0</v>
      </c>
      <c r="L402" s="70">
        <f>ROUND((G402+H402)*(1+RESUMO!$P$10),2)</f>
        <v>0</v>
      </c>
      <c r="M402" s="70">
        <f t="shared" si="294"/>
        <v>0</v>
      </c>
    </row>
    <row r="403" spans="1:13" ht="51.75" customHeight="1" x14ac:dyDescent="0.25">
      <c r="A403" s="33" t="s">
        <v>688</v>
      </c>
      <c r="B403" s="122" t="s">
        <v>219</v>
      </c>
      <c r="C403" s="123"/>
      <c r="D403" s="34"/>
      <c r="E403" s="35" t="s">
        <v>208</v>
      </c>
      <c r="F403" s="36">
        <v>6634</v>
      </c>
      <c r="G403" s="10"/>
      <c r="H403" s="10"/>
      <c r="I403" s="70">
        <f t="shared" si="291"/>
        <v>0</v>
      </c>
      <c r="J403" s="70">
        <f t="shared" si="292"/>
        <v>0</v>
      </c>
      <c r="K403" s="71">
        <f t="shared" si="293"/>
        <v>0</v>
      </c>
      <c r="L403" s="70">
        <f>ROUND((G403+H403)*(1+RESUMO!$P$10),2)</f>
        <v>0</v>
      </c>
      <c r="M403" s="70">
        <f t="shared" si="294"/>
        <v>0</v>
      </c>
    </row>
    <row r="404" spans="1:13" ht="18" customHeight="1" x14ac:dyDescent="0.25">
      <c r="A404" s="33" t="s">
        <v>689</v>
      </c>
      <c r="B404" s="122" t="s">
        <v>884</v>
      </c>
      <c r="C404" s="123"/>
      <c r="D404" s="34"/>
      <c r="E404" s="35" t="s">
        <v>94</v>
      </c>
      <c r="F404" s="36">
        <v>71.5</v>
      </c>
      <c r="G404" s="10"/>
      <c r="H404" s="10"/>
      <c r="I404" s="70">
        <f t="shared" si="291"/>
        <v>0</v>
      </c>
      <c r="J404" s="70">
        <f t="shared" si="292"/>
        <v>0</v>
      </c>
      <c r="K404" s="71">
        <f t="shared" si="293"/>
        <v>0</v>
      </c>
      <c r="L404" s="70">
        <f>ROUND((G404+H404)*(1+RESUMO!$P$10),2)</f>
        <v>0</v>
      </c>
      <c r="M404" s="70">
        <f t="shared" si="294"/>
        <v>0</v>
      </c>
    </row>
    <row r="405" spans="1:13" ht="34.5" customHeight="1" x14ac:dyDescent="0.25">
      <c r="A405" s="33" t="s">
        <v>690</v>
      </c>
      <c r="B405" s="122" t="s">
        <v>239</v>
      </c>
      <c r="C405" s="123"/>
      <c r="D405" s="34"/>
      <c r="E405" s="35" t="s">
        <v>94</v>
      </c>
      <c r="F405" s="36">
        <v>71.5</v>
      </c>
      <c r="G405" s="10"/>
      <c r="H405" s="10"/>
      <c r="I405" s="70">
        <f t="shared" si="291"/>
        <v>0</v>
      </c>
      <c r="J405" s="70">
        <f t="shared" si="292"/>
        <v>0</v>
      </c>
      <c r="K405" s="71">
        <f t="shared" si="293"/>
        <v>0</v>
      </c>
      <c r="L405" s="70">
        <f>ROUND((G405+H405)*(1+RESUMO!$P$10),2)</f>
        <v>0</v>
      </c>
      <c r="M405" s="70">
        <f t="shared" si="294"/>
        <v>0</v>
      </c>
    </row>
    <row r="406" spans="1:13" ht="18" customHeight="1" x14ac:dyDescent="0.25">
      <c r="A406" s="33" t="s">
        <v>691</v>
      </c>
      <c r="B406" s="122" t="s">
        <v>769</v>
      </c>
      <c r="C406" s="123"/>
      <c r="D406" s="34"/>
      <c r="E406" s="35" t="s">
        <v>208</v>
      </c>
      <c r="F406" s="36">
        <v>214.25</v>
      </c>
      <c r="G406" s="10"/>
      <c r="H406" s="10"/>
      <c r="I406" s="70">
        <f t="shared" si="291"/>
        <v>0</v>
      </c>
      <c r="J406" s="70">
        <f t="shared" si="292"/>
        <v>0</v>
      </c>
      <c r="K406" s="71">
        <f t="shared" si="293"/>
        <v>0</v>
      </c>
      <c r="L406" s="70">
        <f>ROUND((G406+H406)*(1+RESUMO!$P$10),2)</f>
        <v>0</v>
      </c>
      <c r="M406" s="70">
        <f t="shared" si="294"/>
        <v>0</v>
      </c>
    </row>
    <row r="407" spans="1:13" ht="18" customHeight="1" x14ac:dyDescent="0.25">
      <c r="A407" s="33" t="s">
        <v>692</v>
      </c>
      <c r="B407" s="122" t="s">
        <v>764</v>
      </c>
      <c r="C407" s="123"/>
      <c r="D407" s="34"/>
      <c r="E407" s="35" t="s">
        <v>15</v>
      </c>
      <c r="F407" s="36">
        <v>54</v>
      </c>
      <c r="G407" s="10"/>
      <c r="H407" s="10"/>
      <c r="I407" s="70">
        <f t="shared" si="291"/>
        <v>0</v>
      </c>
      <c r="J407" s="70">
        <f t="shared" si="292"/>
        <v>0</v>
      </c>
      <c r="K407" s="71">
        <f t="shared" si="293"/>
        <v>0</v>
      </c>
      <c r="L407" s="70">
        <f>ROUND((G407+H407)*(1+RESUMO!$P$10),2)</f>
        <v>0</v>
      </c>
      <c r="M407" s="70">
        <f t="shared" si="294"/>
        <v>0</v>
      </c>
    </row>
    <row r="408" spans="1:13" ht="34.5" customHeight="1" x14ac:dyDescent="0.25">
      <c r="A408" s="33" t="s">
        <v>693</v>
      </c>
      <c r="B408" s="122" t="s">
        <v>228</v>
      </c>
      <c r="C408" s="123"/>
      <c r="D408" s="34"/>
      <c r="E408" s="35" t="s">
        <v>227</v>
      </c>
      <c r="F408" s="36">
        <v>2</v>
      </c>
      <c r="G408" s="10"/>
      <c r="H408" s="10"/>
      <c r="I408" s="70">
        <f t="shared" si="291"/>
        <v>0</v>
      </c>
      <c r="J408" s="70">
        <f t="shared" si="292"/>
        <v>0</v>
      </c>
      <c r="K408" s="71">
        <f t="shared" si="293"/>
        <v>0</v>
      </c>
      <c r="L408" s="70">
        <f>ROUND((G408+H408)*(1+RESUMO!$P$10),2)</f>
        <v>0</v>
      </c>
      <c r="M408" s="70">
        <f t="shared" si="294"/>
        <v>0</v>
      </c>
    </row>
    <row r="409" spans="1:13" ht="18" customHeight="1" x14ac:dyDescent="0.25">
      <c r="A409" s="33" t="s">
        <v>694</v>
      </c>
      <c r="B409" s="122" t="s">
        <v>225</v>
      </c>
      <c r="C409" s="123"/>
      <c r="D409" s="34"/>
      <c r="E409" s="35" t="s">
        <v>224</v>
      </c>
      <c r="F409" s="36">
        <v>1</v>
      </c>
      <c r="G409" s="10"/>
      <c r="H409" s="10"/>
      <c r="I409" s="70">
        <f>ROUND(F409*G409,2)</f>
        <v>0</v>
      </c>
      <c r="J409" s="70">
        <f>ROUND(F409*H409,2)</f>
        <v>0</v>
      </c>
      <c r="K409" s="71">
        <f>I409+J409</f>
        <v>0</v>
      </c>
      <c r="L409" s="70">
        <f>ROUND((G409+H409)*(1+RESUMO!$P$10),2)</f>
        <v>0</v>
      </c>
      <c r="M409" s="70">
        <f>ROUND(F409*L409,2)</f>
        <v>0</v>
      </c>
    </row>
    <row r="410" spans="1:13" ht="18" customHeight="1" x14ac:dyDescent="0.25">
      <c r="A410" s="72" t="s">
        <v>695</v>
      </c>
      <c r="B410" s="159" t="s">
        <v>885</v>
      </c>
      <c r="C410" s="160"/>
      <c r="D410" s="73"/>
      <c r="E410" s="74"/>
      <c r="F410" s="75"/>
      <c r="G410" s="75"/>
      <c r="H410" s="75"/>
      <c r="I410" s="78"/>
      <c r="J410" s="78"/>
      <c r="K410" s="78"/>
      <c r="L410" s="78"/>
      <c r="M410" s="78"/>
    </row>
    <row r="411" spans="1:13" ht="34.5" customHeight="1" x14ac:dyDescent="0.25">
      <c r="A411" s="33" t="s">
        <v>696</v>
      </c>
      <c r="B411" s="122" t="s">
        <v>886</v>
      </c>
      <c r="C411" s="123"/>
      <c r="D411" s="34"/>
      <c r="E411" s="35" t="s">
        <v>15</v>
      </c>
      <c r="F411" s="36">
        <v>5</v>
      </c>
      <c r="G411" s="10"/>
      <c r="H411" s="10"/>
      <c r="I411" s="70">
        <f>ROUND(F411*G411,2)</f>
        <v>0</v>
      </c>
      <c r="J411" s="70">
        <f>ROUND(F411*H411,2)</f>
        <v>0</v>
      </c>
      <c r="K411" s="71">
        <f>I411+J411</f>
        <v>0</v>
      </c>
      <c r="L411" s="70">
        <f>ROUND((G411+H411)*(1+RESUMO!$P$10),2)</f>
        <v>0</v>
      </c>
      <c r="M411" s="70">
        <f>ROUND(F411*L411,2)</f>
        <v>0</v>
      </c>
    </row>
    <row r="412" spans="1:13" ht="18" customHeight="1" x14ac:dyDescent="0.25">
      <c r="A412" s="38" t="s">
        <v>697</v>
      </c>
      <c r="B412" s="125" t="s">
        <v>887</v>
      </c>
      <c r="C412" s="126"/>
      <c r="D412" s="25"/>
      <c r="E412" s="82"/>
      <c r="F412" s="27"/>
      <c r="G412" s="27"/>
      <c r="H412" s="27"/>
      <c r="I412" s="28">
        <f>SUM(I413)</f>
        <v>0</v>
      </c>
      <c r="J412" s="28">
        <f t="shared" ref="J412" si="295">SUM(J413)</f>
        <v>0</v>
      </c>
      <c r="K412" s="28">
        <f>SUM(K413)</f>
        <v>0</v>
      </c>
      <c r="L412" s="28"/>
      <c r="M412" s="28"/>
    </row>
    <row r="413" spans="1:13" ht="69" customHeight="1" x14ac:dyDescent="0.25">
      <c r="A413" s="33" t="s">
        <v>108</v>
      </c>
      <c r="B413" s="122" t="s">
        <v>888</v>
      </c>
      <c r="C413" s="123"/>
      <c r="D413" s="34"/>
      <c r="E413" s="35" t="s">
        <v>15</v>
      </c>
      <c r="F413" s="36">
        <v>1</v>
      </c>
      <c r="G413" s="10"/>
      <c r="H413" s="10"/>
      <c r="I413" s="70">
        <f>ROUND(F413*G413,2)</f>
        <v>0</v>
      </c>
      <c r="J413" s="70">
        <f>ROUND(F413*H413,2)</f>
        <v>0</v>
      </c>
      <c r="K413" s="71">
        <f>I413+J413</f>
        <v>0</v>
      </c>
      <c r="L413" s="70">
        <f>ROUND((G413+H413)*(1+RESUMO!$P$10),2)</f>
        <v>0</v>
      </c>
      <c r="M413" s="70">
        <f>ROUND(F413*L413,2)</f>
        <v>0</v>
      </c>
    </row>
    <row r="414" spans="1:13" ht="18" customHeight="1" x14ac:dyDescent="0.25">
      <c r="A414" s="38" t="s">
        <v>698</v>
      </c>
      <c r="B414" s="125" t="s">
        <v>889</v>
      </c>
      <c r="C414" s="126"/>
      <c r="D414" s="25"/>
      <c r="E414" s="82"/>
      <c r="F414" s="27"/>
      <c r="G414" s="27"/>
      <c r="H414" s="27"/>
      <c r="I414" s="28">
        <f>SUM(I415)</f>
        <v>0</v>
      </c>
      <c r="J414" s="28">
        <f t="shared" ref="J414:K414" si="296">SUM(J415)</f>
        <v>0</v>
      </c>
      <c r="K414" s="28">
        <f t="shared" si="296"/>
        <v>0</v>
      </c>
      <c r="L414" s="28"/>
      <c r="M414" s="28"/>
    </row>
    <row r="415" spans="1:13" ht="18" customHeight="1" x14ac:dyDescent="0.25">
      <c r="A415" s="33" t="s">
        <v>111</v>
      </c>
      <c r="B415" s="122" t="s">
        <v>171</v>
      </c>
      <c r="C415" s="123"/>
      <c r="D415" s="34"/>
      <c r="E415" s="35" t="s">
        <v>33</v>
      </c>
      <c r="F415" s="36">
        <v>12359.37</v>
      </c>
      <c r="G415" s="10"/>
      <c r="H415" s="10"/>
      <c r="I415" s="70">
        <f>ROUND(F415*G415,2)</f>
        <v>0</v>
      </c>
      <c r="J415" s="70">
        <f>ROUND(F415*H415,2)</f>
        <v>0</v>
      </c>
      <c r="K415" s="71">
        <f>I415+J415</f>
        <v>0</v>
      </c>
      <c r="L415" s="70">
        <f>ROUND((G415+H415)*(1+RESUMO!$P$10),2)</f>
        <v>0</v>
      </c>
      <c r="M415" s="70">
        <f>ROUND(F415*L415,2)</f>
        <v>0</v>
      </c>
    </row>
    <row r="416" spans="1:13" ht="37.5" customHeight="1" x14ac:dyDescent="0.25">
      <c r="A416" s="49"/>
      <c r="B416" s="49"/>
      <c r="C416" s="49"/>
      <c r="D416" s="49"/>
      <c r="E416" s="49"/>
      <c r="F416" s="49"/>
      <c r="G416" s="49"/>
      <c r="H416" s="50" t="s">
        <v>483</v>
      </c>
      <c r="I416" s="51">
        <f>SUM(I9)</f>
        <v>0</v>
      </c>
      <c r="J416" s="51">
        <f t="shared" ref="J416" si="297">SUM(J9)</f>
        <v>0</v>
      </c>
      <c r="K416" s="51">
        <f>SUM(K9)</f>
        <v>0</v>
      </c>
      <c r="L416" s="85"/>
      <c r="M416" s="85"/>
    </row>
  </sheetData>
  <sheetProtection algorithmName="SHA-512" hashValue="jBH+rzz+NsE8MrRUFk9fatE0Rb8qlMTT/JAu5dZXKIb57jrILcH9XklUKM+mv8NC2iDZtYF1H6TRmTQPUxJBMg==" saltValue="Xqn6/0CFBDaGN/XcJ9VnPg==" spinCount="100000" sheet="1" formatCells="0" formatColumns="0" formatRows="0"/>
  <mergeCells count="418">
    <mergeCell ref="A1:B7"/>
    <mergeCell ref="C1:M1"/>
    <mergeCell ref="C2:L2"/>
    <mergeCell ref="C3:L3"/>
    <mergeCell ref="C4:G4"/>
    <mergeCell ref="H4:K4"/>
    <mergeCell ref="C5:G5"/>
    <mergeCell ref="H5:K5"/>
    <mergeCell ref="C6:K6"/>
    <mergeCell ref="L6:M7"/>
    <mergeCell ref="C7:K7"/>
    <mergeCell ref="B11:C11"/>
    <mergeCell ref="B8:C8"/>
    <mergeCell ref="B10:C10"/>
    <mergeCell ref="B24:C24"/>
    <mergeCell ref="B25:C25"/>
    <mergeCell ref="B26:C26"/>
    <mergeCell ref="B27:C27"/>
    <mergeCell ref="B32:C32"/>
    <mergeCell ref="B16:C16"/>
    <mergeCell ref="B17:C17"/>
    <mergeCell ref="B19:C19"/>
    <mergeCell ref="B20:C20"/>
    <mergeCell ref="B21:C21"/>
    <mergeCell ref="B22:C22"/>
    <mergeCell ref="B23:C23"/>
    <mergeCell ref="B31:C31"/>
    <mergeCell ref="B12:C12"/>
    <mergeCell ref="B13:C13"/>
    <mergeCell ref="B14:C14"/>
    <mergeCell ref="B15:C15"/>
    <mergeCell ref="B18:C18"/>
    <mergeCell ref="B56:C56"/>
    <mergeCell ref="B87:C87"/>
    <mergeCell ref="B83:C83"/>
    <mergeCell ref="B48:C48"/>
    <mergeCell ref="B50:C50"/>
    <mergeCell ref="B57:C57"/>
    <mergeCell ref="B58:C58"/>
    <mergeCell ref="B73:C73"/>
    <mergeCell ref="B76:C76"/>
    <mergeCell ref="B81:C81"/>
    <mergeCell ref="B82:C82"/>
    <mergeCell ref="B55:C55"/>
    <mergeCell ref="B84:C84"/>
    <mergeCell ref="B85:C85"/>
    <mergeCell ref="B86:C86"/>
    <mergeCell ref="B74:C74"/>
    <mergeCell ref="B75:C75"/>
    <mergeCell ref="B59:C59"/>
    <mergeCell ref="B60:C60"/>
    <mergeCell ref="B61:C61"/>
    <mergeCell ref="B62:C62"/>
    <mergeCell ref="B63:C63"/>
    <mergeCell ref="B70:C70"/>
    <mergeCell ref="B71:C71"/>
    <mergeCell ref="B36:C36"/>
    <mergeCell ref="B28:C28"/>
    <mergeCell ref="B29:C29"/>
    <mergeCell ref="B30:C30"/>
    <mergeCell ref="B42:C42"/>
    <mergeCell ref="B33:C33"/>
    <mergeCell ref="B34:C34"/>
    <mergeCell ref="B54:C54"/>
    <mergeCell ref="B49:C49"/>
    <mergeCell ref="B40:C40"/>
    <mergeCell ref="B41:C41"/>
    <mergeCell ref="B43:C43"/>
    <mergeCell ref="B37:C37"/>
    <mergeCell ref="B38:C38"/>
    <mergeCell ref="B51:C51"/>
    <mergeCell ref="B52:C52"/>
    <mergeCell ref="B53:C53"/>
    <mergeCell ref="B39:C39"/>
    <mergeCell ref="B44:C44"/>
    <mergeCell ref="B45:C45"/>
    <mergeCell ref="B46:C46"/>
    <mergeCell ref="B47:C47"/>
    <mergeCell ref="B35:C35"/>
    <mergeCell ref="B72:C72"/>
    <mergeCell ref="B64:C64"/>
    <mergeCell ref="B65:C65"/>
    <mergeCell ref="B66:C66"/>
    <mergeCell ref="B67:C67"/>
    <mergeCell ref="B68:C68"/>
    <mergeCell ref="B69:C69"/>
    <mergeCell ref="B77:C77"/>
    <mergeCell ref="B78:C78"/>
    <mergeCell ref="B79:C79"/>
    <mergeCell ref="B80:C80"/>
    <mergeCell ref="B97:C97"/>
    <mergeCell ref="B98:C98"/>
    <mergeCell ref="B99:C99"/>
    <mergeCell ref="B88:C88"/>
    <mergeCell ref="B89:C89"/>
    <mergeCell ref="B90:C90"/>
    <mergeCell ref="B91:C91"/>
    <mergeCell ref="B92:C92"/>
    <mergeCell ref="B93:C93"/>
    <mergeCell ref="B94:C94"/>
    <mergeCell ref="B95:C95"/>
    <mergeCell ref="B96:C96"/>
    <mergeCell ref="B100:C100"/>
    <mergeCell ref="B101:C101"/>
    <mergeCell ref="B118:C118"/>
    <mergeCell ref="B119:C119"/>
    <mergeCell ref="B120:C120"/>
    <mergeCell ref="B121:C121"/>
    <mergeCell ref="B104:C104"/>
    <mergeCell ref="B105:C105"/>
    <mergeCell ref="B106:C106"/>
    <mergeCell ref="B107:C107"/>
    <mergeCell ref="B108:C108"/>
    <mergeCell ref="B109:C109"/>
    <mergeCell ref="B113:C113"/>
    <mergeCell ref="B114:C114"/>
    <mergeCell ref="B115:C115"/>
    <mergeCell ref="B116:C116"/>
    <mergeCell ref="B117:C117"/>
    <mergeCell ref="B110:C110"/>
    <mergeCell ref="B111:C111"/>
    <mergeCell ref="B112:C112"/>
    <mergeCell ref="B102:C102"/>
    <mergeCell ref="B103:C103"/>
    <mergeCell ref="B122:C122"/>
    <mergeCell ref="B123:C123"/>
    <mergeCell ref="B124:C124"/>
    <mergeCell ref="B125:C125"/>
    <mergeCell ref="B126:C126"/>
    <mergeCell ref="B127:C127"/>
    <mergeCell ref="B128:C128"/>
    <mergeCell ref="B131:C131"/>
    <mergeCell ref="B132:C132"/>
    <mergeCell ref="B129:C129"/>
    <mergeCell ref="B130:C130"/>
    <mergeCell ref="B133:C133"/>
    <mergeCell ref="B134:C134"/>
    <mergeCell ref="B135:C135"/>
    <mergeCell ref="B136:C136"/>
    <mergeCell ref="B137:C137"/>
    <mergeCell ref="B138:C138"/>
    <mergeCell ref="B153:C153"/>
    <mergeCell ref="B154:C154"/>
    <mergeCell ref="B155:C155"/>
    <mergeCell ref="B140:C140"/>
    <mergeCell ref="B139:C139"/>
    <mergeCell ref="B156:C156"/>
    <mergeCell ref="B157:C157"/>
    <mergeCell ref="B141:C141"/>
    <mergeCell ref="B142:C142"/>
    <mergeCell ref="B143:C143"/>
    <mergeCell ref="B144:C144"/>
    <mergeCell ref="B149:C149"/>
    <mergeCell ref="B151:C151"/>
    <mergeCell ref="B152:C152"/>
    <mergeCell ref="B145:C145"/>
    <mergeCell ref="B146:C146"/>
    <mergeCell ref="B147:C147"/>
    <mergeCell ref="B148:C148"/>
    <mergeCell ref="B158:C158"/>
    <mergeCell ref="B159:C159"/>
    <mergeCell ref="B160:C160"/>
    <mergeCell ref="B161:C161"/>
    <mergeCell ref="B162:C162"/>
    <mergeCell ref="B163:C163"/>
    <mergeCell ref="B164:C164"/>
    <mergeCell ref="B167:C167"/>
    <mergeCell ref="B168:C168"/>
    <mergeCell ref="B181:C181"/>
    <mergeCell ref="B184:C184"/>
    <mergeCell ref="B185:C185"/>
    <mergeCell ref="B186:C186"/>
    <mergeCell ref="B165:C165"/>
    <mergeCell ref="B166:C166"/>
    <mergeCell ref="B187:C187"/>
    <mergeCell ref="B188:C188"/>
    <mergeCell ref="B183:C183"/>
    <mergeCell ref="B176:C176"/>
    <mergeCell ref="B177:C177"/>
    <mergeCell ref="B178:C178"/>
    <mergeCell ref="B179:C179"/>
    <mergeCell ref="B173:C173"/>
    <mergeCell ref="B174:C174"/>
    <mergeCell ref="B175:C175"/>
    <mergeCell ref="B169:C169"/>
    <mergeCell ref="B170:C170"/>
    <mergeCell ref="B171:C171"/>
    <mergeCell ref="B172:C172"/>
    <mergeCell ref="B180:C180"/>
    <mergeCell ref="B189:C189"/>
    <mergeCell ref="B190:C190"/>
    <mergeCell ref="B191:C191"/>
    <mergeCell ref="B192:C192"/>
    <mergeCell ref="B193:C193"/>
    <mergeCell ref="B194:C194"/>
    <mergeCell ref="B195:C195"/>
    <mergeCell ref="B196:C196"/>
    <mergeCell ref="B197:C197"/>
    <mergeCell ref="B198:C198"/>
    <mergeCell ref="B199:C199"/>
    <mergeCell ref="B200:C200"/>
    <mergeCell ref="B201:C201"/>
    <mergeCell ref="B202:C202"/>
    <mergeCell ref="B203:C203"/>
    <mergeCell ref="B204:C204"/>
    <mergeCell ref="B205:C205"/>
    <mergeCell ref="B206:C206"/>
    <mergeCell ref="B207:C207"/>
    <mergeCell ref="B208:C208"/>
    <mergeCell ref="B209:C209"/>
    <mergeCell ref="B210:C210"/>
    <mergeCell ref="B211:C211"/>
    <mergeCell ref="B212:C212"/>
    <mergeCell ref="B213:C213"/>
    <mergeCell ref="B214:C214"/>
    <mergeCell ref="B215:C215"/>
    <mergeCell ref="B216:C216"/>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29:C229"/>
    <mergeCell ref="B230:C230"/>
    <mergeCell ref="B231:C231"/>
    <mergeCell ref="B232:C232"/>
    <mergeCell ref="B233:C233"/>
    <mergeCell ref="B234:C234"/>
    <mergeCell ref="B235:C235"/>
    <mergeCell ref="B236:C236"/>
    <mergeCell ref="B237:C237"/>
    <mergeCell ref="B238:C238"/>
    <mergeCell ref="B239:C239"/>
    <mergeCell ref="B240:C240"/>
    <mergeCell ref="B241:C241"/>
    <mergeCell ref="B242:C242"/>
    <mergeCell ref="B243:C243"/>
    <mergeCell ref="B244:C244"/>
    <mergeCell ref="B245:C245"/>
    <mergeCell ref="B246:C246"/>
    <mergeCell ref="B247:C247"/>
    <mergeCell ref="B248:C248"/>
    <mergeCell ref="B249:C249"/>
    <mergeCell ref="B250:C250"/>
    <mergeCell ref="B251:C251"/>
    <mergeCell ref="B252:C252"/>
    <mergeCell ref="B253:C253"/>
    <mergeCell ref="B254:C254"/>
    <mergeCell ref="B255:C255"/>
    <mergeCell ref="B256:C256"/>
    <mergeCell ref="B257:C257"/>
    <mergeCell ref="B258:C258"/>
    <mergeCell ref="B259:C259"/>
    <mergeCell ref="B260:C260"/>
    <mergeCell ref="B261:C261"/>
    <mergeCell ref="B262:C262"/>
    <mergeCell ref="B263:C263"/>
    <mergeCell ref="B264:C264"/>
    <mergeCell ref="B265:C265"/>
    <mergeCell ref="B266:C266"/>
    <mergeCell ref="B267:C267"/>
    <mergeCell ref="B268:C268"/>
    <mergeCell ref="B269:C269"/>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5:C285"/>
    <mergeCell ref="B286:C286"/>
    <mergeCell ref="B287:C287"/>
    <mergeCell ref="B288:C288"/>
    <mergeCell ref="B289:C28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305:C305"/>
    <mergeCell ref="B306:C306"/>
    <mergeCell ref="B307:C307"/>
    <mergeCell ref="B308:C308"/>
    <mergeCell ref="B309:C309"/>
    <mergeCell ref="B310:C310"/>
    <mergeCell ref="B311:C311"/>
    <mergeCell ref="B312:C312"/>
    <mergeCell ref="B313:C313"/>
    <mergeCell ref="B314:C314"/>
    <mergeCell ref="B315:C315"/>
    <mergeCell ref="B316:C316"/>
    <mergeCell ref="B317:C317"/>
    <mergeCell ref="B318:C318"/>
    <mergeCell ref="B319:C319"/>
    <mergeCell ref="B320:C320"/>
    <mergeCell ref="B321:C321"/>
    <mergeCell ref="B322:C322"/>
    <mergeCell ref="B323:C323"/>
    <mergeCell ref="B324:C324"/>
    <mergeCell ref="B325:C325"/>
    <mergeCell ref="B326:C326"/>
    <mergeCell ref="B327:C327"/>
    <mergeCell ref="B328:C328"/>
    <mergeCell ref="B329:C329"/>
    <mergeCell ref="B330:C330"/>
    <mergeCell ref="B331:C331"/>
    <mergeCell ref="B332:C332"/>
    <mergeCell ref="B342:C342"/>
    <mergeCell ref="B343:C343"/>
    <mergeCell ref="B344:C344"/>
    <mergeCell ref="B345:C345"/>
    <mergeCell ref="B346:C346"/>
    <mergeCell ref="B347:C347"/>
    <mergeCell ref="B348:C348"/>
    <mergeCell ref="B349:C349"/>
    <mergeCell ref="B333:C333"/>
    <mergeCell ref="B335:C335"/>
    <mergeCell ref="B336:C336"/>
    <mergeCell ref="B337:C337"/>
    <mergeCell ref="B338:C338"/>
    <mergeCell ref="B339:C339"/>
    <mergeCell ref="B340:C340"/>
    <mergeCell ref="B341:C341"/>
    <mergeCell ref="B351:C351"/>
    <mergeCell ref="B352:C352"/>
    <mergeCell ref="B353:C353"/>
    <mergeCell ref="B354:C354"/>
    <mergeCell ref="B355:C355"/>
    <mergeCell ref="B356:C356"/>
    <mergeCell ref="B357:C357"/>
    <mergeCell ref="B358:C358"/>
    <mergeCell ref="B359:C359"/>
    <mergeCell ref="B360:C360"/>
    <mergeCell ref="B361:C361"/>
    <mergeCell ref="B362:C362"/>
    <mergeCell ref="B363:C363"/>
    <mergeCell ref="B364:C364"/>
    <mergeCell ref="B365:C365"/>
    <mergeCell ref="B366:C366"/>
    <mergeCell ref="B367:C367"/>
    <mergeCell ref="B368:C368"/>
    <mergeCell ref="B369:C369"/>
    <mergeCell ref="B370:C370"/>
    <mergeCell ref="B371:C371"/>
    <mergeCell ref="B372:C372"/>
    <mergeCell ref="B373:C373"/>
    <mergeCell ref="B374:C374"/>
    <mergeCell ref="B375:C375"/>
    <mergeCell ref="B376:C376"/>
    <mergeCell ref="B377:C377"/>
    <mergeCell ref="B378:C378"/>
    <mergeCell ref="B379:C379"/>
    <mergeCell ref="B380:C380"/>
    <mergeCell ref="B381:C381"/>
    <mergeCell ref="B382:C382"/>
    <mergeCell ref="B383:C383"/>
    <mergeCell ref="B384:C384"/>
    <mergeCell ref="B385:C385"/>
    <mergeCell ref="B386:C386"/>
    <mergeCell ref="B387:C387"/>
    <mergeCell ref="B388:C388"/>
    <mergeCell ref="B389:C389"/>
    <mergeCell ref="B390:C390"/>
    <mergeCell ref="B391:C391"/>
    <mergeCell ref="B392:C392"/>
    <mergeCell ref="B393:C393"/>
    <mergeCell ref="B394:C394"/>
    <mergeCell ref="B395:C395"/>
    <mergeCell ref="B414:C414"/>
    <mergeCell ref="B415:C415"/>
    <mergeCell ref="B150:F150"/>
    <mergeCell ref="B182:F182"/>
    <mergeCell ref="B334:F334"/>
    <mergeCell ref="B350:F350"/>
    <mergeCell ref="B405:C405"/>
    <mergeCell ref="B406:C406"/>
    <mergeCell ref="B407:C407"/>
    <mergeCell ref="B408:C408"/>
    <mergeCell ref="B409:C409"/>
    <mergeCell ref="B410:C410"/>
    <mergeCell ref="B411:C411"/>
    <mergeCell ref="B412:C412"/>
    <mergeCell ref="B413:C413"/>
    <mergeCell ref="B396:C396"/>
    <mergeCell ref="B397:C397"/>
    <mergeCell ref="B398:C398"/>
    <mergeCell ref="B399:C399"/>
    <mergeCell ref="B400:C400"/>
    <mergeCell ref="B401:C401"/>
    <mergeCell ref="B402:C402"/>
    <mergeCell ref="B403:C403"/>
    <mergeCell ref="B404:C404"/>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DFEBB-97DC-495C-83C7-5A0EC6A52734}">
  <sheetPr>
    <outlinePr summaryBelow="0"/>
    <pageSetUpPr fitToPage="1"/>
  </sheetPr>
  <dimension ref="A1:M108"/>
  <sheetViews>
    <sheetView showGridLines="0" zoomScaleNormal="100" zoomScaleSheetLayoutView="55" workbookViewId="0">
      <selection activeCell="B8" sqref="B8:C8"/>
    </sheetView>
  </sheetViews>
  <sheetFormatPr defaultColWidth="6.7109375" defaultRowHeight="18" customHeight="1" x14ac:dyDescent="0.25"/>
  <cols>
    <col min="1" max="1" width="11.42578125" style="13" customWidth="1"/>
    <col min="2" max="2" width="47.140625" style="13" customWidth="1"/>
    <col min="3" max="3" width="47.140625" style="53" customWidth="1"/>
    <col min="4" max="4" width="28.5703125" style="13" customWidth="1"/>
    <col min="5" max="6" width="14.28515625" style="13" customWidth="1"/>
    <col min="7" max="7" width="20" style="13" customWidth="1"/>
    <col min="8" max="8" width="20" style="54" customWidth="1"/>
    <col min="9" max="10" width="22.140625" style="13" bestFit="1" customWidth="1"/>
    <col min="11" max="11" width="23.7109375" style="13" bestFit="1" customWidth="1"/>
    <col min="12" max="13" width="20" style="13" customWidth="1"/>
    <col min="14" max="14" width="29" style="13" customWidth="1"/>
    <col min="15" max="16384" width="6.7109375" style="13"/>
  </cols>
  <sheetData>
    <row r="1" spans="1:13" ht="19.5" customHeight="1" x14ac:dyDescent="0.25">
      <c r="A1" s="134" t="s">
        <v>336</v>
      </c>
      <c r="B1" s="135"/>
      <c r="C1" s="138" t="s">
        <v>337</v>
      </c>
      <c r="D1" s="139"/>
      <c r="E1" s="139"/>
      <c r="F1" s="139"/>
      <c r="G1" s="139"/>
      <c r="H1" s="139"/>
      <c r="I1" s="139"/>
      <c r="J1" s="139"/>
      <c r="K1" s="139"/>
      <c r="L1" s="139"/>
      <c r="M1" s="140"/>
    </row>
    <row r="2" spans="1:13" ht="19.5" customHeight="1" x14ac:dyDescent="0.25">
      <c r="A2" s="136"/>
      <c r="B2" s="137"/>
      <c r="C2" s="141" t="s">
        <v>338</v>
      </c>
      <c r="D2" s="142"/>
      <c r="E2" s="142"/>
      <c r="F2" s="142"/>
      <c r="G2" s="142"/>
      <c r="H2" s="142"/>
      <c r="I2" s="142"/>
      <c r="J2" s="142"/>
      <c r="K2" s="142"/>
      <c r="L2" s="143"/>
      <c r="M2" s="14" t="s">
        <v>1</v>
      </c>
    </row>
    <row r="3" spans="1:13" ht="19.5" customHeight="1" x14ac:dyDescent="0.25">
      <c r="A3" s="136"/>
      <c r="B3" s="137"/>
      <c r="C3" s="144"/>
      <c r="D3" s="145"/>
      <c r="E3" s="145"/>
      <c r="F3" s="145"/>
      <c r="G3" s="145"/>
      <c r="H3" s="145"/>
      <c r="I3" s="145"/>
      <c r="J3" s="145"/>
      <c r="K3" s="145"/>
      <c r="L3" s="146"/>
      <c r="M3" s="6"/>
    </row>
    <row r="4" spans="1:13" ht="19.5" customHeight="1" x14ac:dyDescent="0.25">
      <c r="A4" s="136"/>
      <c r="B4" s="137"/>
      <c r="C4" s="141" t="s">
        <v>3</v>
      </c>
      <c r="D4" s="142"/>
      <c r="E4" s="142"/>
      <c r="F4" s="142"/>
      <c r="G4" s="143"/>
      <c r="H4" s="141" t="s">
        <v>5</v>
      </c>
      <c r="I4" s="142"/>
      <c r="J4" s="142"/>
      <c r="K4" s="143"/>
      <c r="L4" s="14" t="s">
        <v>2</v>
      </c>
      <c r="M4" s="15" t="s">
        <v>10</v>
      </c>
    </row>
    <row r="5" spans="1:13" ht="19.5" customHeight="1" x14ac:dyDescent="0.3">
      <c r="A5" s="136"/>
      <c r="B5" s="137"/>
      <c r="C5" s="147" t="s">
        <v>484</v>
      </c>
      <c r="D5" s="148"/>
      <c r="E5" s="148"/>
      <c r="F5" s="148"/>
      <c r="G5" s="149"/>
      <c r="H5" s="150" t="s">
        <v>891</v>
      </c>
      <c r="I5" s="151"/>
      <c r="J5" s="151"/>
      <c r="K5" s="152"/>
      <c r="L5" s="16">
        <v>0</v>
      </c>
      <c r="M5" s="17" t="s">
        <v>890</v>
      </c>
    </row>
    <row r="6" spans="1:13" ht="19.5" customHeight="1" x14ac:dyDescent="0.25">
      <c r="A6" s="136"/>
      <c r="B6" s="137"/>
      <c r="C6" s="141" t="s">
        <v>0</v>
      </c>
      <c r="D6" s="142"/>
      <c r="E6" s="142"/>
      <c r="F6" s="142"/>
      <c r="G6" s="142"/>
      <c r="H6" s="142"/>
      <c r="I6" s="142"/>
      <c r="J6" s="142"/>
      <c r="K6" s="142"/>
      <c r="L6" s="153" t="s">
        <v>339</v>
      </c>
      <c r="M6" s="154"/>
    </row>
    <row r="7" spans="1:13" ht="19.5" customHeight="1" x14ac:dyDescent="0.25">
      <c r="A7" s="136"/>
      <c r="B7" s="137"/>
      <c r="C7" s="157" t="s">
        <v>328</v>
      </c>
      <c r="D7" s="158"/>
      <c r="E7" s="158"/>
      <c r="F7" s="158"/>
      <c r="G7" s="158"/>
      <c r="H7" s="158"/>
      <c r="I7" s="158"/>
      <c r="J7" s="158"/>
      <c r="K7" s="158"/>
      <c r="L7" s="155"/>
      <c r="M7" s="156"/>
    </row>
    <row r="8" spans="1:13" ht="86.25" customHeight="1" x14ac:dyDescent="0.25">
      <c r="A8" s="18" t="s">
        <v>8</v>
      </c>
      <c r="B8" s="133" t="s">
        <v>4</v>
      </c>
      <c r="C8" s="133"/>
      <c r="D8" s="18" t="s">
        <v>7</v>
      </c>
      <c r="E8" s="18" t="s">
        <v>6</v>
      </c>
      <c r="F8" s="18" t="s">
        <v>340</v>
      </c>
      <c r="G8" s="19" t="s">
        <v>341</v>
      </c>
      <c r="H8" s="18" t="s">
        <v>342</v>
      </c>
      <c r="I8" s="56" t="s">
        <v>343</v>
      </c>
      <c r="J8" s="18" t="s">
        <v>344</v>
      </c>
      <c r="K8" s="18" t="s">
        <v>345</v>
      </c>
      <c r="L8" s="18" t="s">
        <v>346</v>
      </c>
      <c r="M8" s="18" t="s">
        <v>347</v>
      </c>
    </row>
    <row r="9" spans="1:13" s="23" customFormat="1" ht="19.5" customHeight="1" x14ac:dyDescent="0.25">
      <c r="A9" s="86" t="s">
        <v>892</v>
      </c>
      <c r="B9" s="57"/>
      <c r="C9" s="57"/>
      <c r="D9" s="57"/>
      <c r="E9" s="57"/>
      <c r="F9" s="57"/>
      <c r="G9" s="57"/>
      <c r="H9" s="57"/>
      <c r="I9" s="87">
        <f>SUM(I10,I15,I73,I100)</f>
        <v>0</v>
      </c>
      <c r="J9" s="87">
        <f t="shared" ref="J9" si="0">SUM(J10,J15,J73,J100)</f>
        <v>0</v>
      </c>
      <c r="K9" s="87">
        <f>SUM(K10,K15,K73,K100)</f>
        <v>0</v>
      </c>
      <c r="L9" s="59"/>
      <c r="M9" s="59"/>
    </row>
    <row r="10" spans="1:13" s="23" customFormat="1" ht="19.5" customHeight="1" x14ac:dyDescent="0.25">
      <c r="A10" s="24">
        <v>1</v>
      </c>
      <c r="B10" s="125" t="s">
        <v>252</v>
      </c>
      <c r="C10" s="126"/>
      <c r="D10" s="25"/>
      <c r="E10" s="82"/>
      <c r="F10" s="27"/>
      <c r="G10" s="60"/>
      <c r="H10" s="61"/>
      <c r="I10" s="61">
        <f>SUM(I11:I14)</f>
        <v>0</v>
      </c>
      <c r="J10" s="61">
        <f t="shared" ref="J10" si="1">SUM(J11:J14)</f>
        <v>0</v>
      </c>
      <c r="K10" s="61">
        <f>SUM(K11:K14)</f>
        <v>0</v>
      </c>
      <c r="L10" s="88"/>
      <c r="M10" s="89"/>
    </row>
    <row r="11" spans="1:13" s="23" customFormat="1" ht="46.5" customHeight="1" x14ac:dyDescent="0.25">
      <c r="A11" s="33" t="s">
        <v>11</v>
      </c>
      <c r="B11" s="122" t="s">
        <v>927</v>
      </c>
      <c r="C11" s="123"/>
      <c r="D11" s="34"/>
      <c r="E11" s="35" t="s">
        <v>117</v>
      </c>
      <c r="F11" s="36">
        <v>20</v>
      </c>
      <c r="G11" s="10"/>
      <c r="H11" s="10"/>
      <c r="I11" s="46">
        <f>ROUND(F11*G11,2)</f>
        <v>0</v>
      </c>
      <c r="J11" s="46">
        <f>ROUND(F11*H11,2)</f>
        <v>0</v>
      </c>
      <c r="K11" s="90">
        <f>I11+J11</f>
        <v>0</v>
      </c>
      <c r="L11" s="46">
        <f>ROUND((G11+H11)*(1+RESUMO!$P$11),2)</f>
        <v>0</v>
      </c>
      <c r="M11" s="46">
        <f t="shared" ref="M11" si="2">ROUND(F11*L11,2)</f>
        <v>0</v>
      </c>
    </row>
    <row r="12" spans="1:13" s="23" customFormat="1" ht="19.5" customHeight="1" x14ac:dyDescent="0.25">
      <c r="A12" s="33" t="s">
        <v>45</v>
      </c>
      <c r="B12" s="122" t="s">
        <v>928</v>
      </c>
      <c r="C12" s="123"/>
      <c r="D12" s="34"/>
      <c r="E12" s="35" t="s">
        <v>117</v>
      </c>
      <c r="F12" s="36">
        <v>40</v>
      </c>
      <c r="G12" s="10"/>
      <c r="H12" s="10"/>
      <c r="I12" s="46">
        <f t="shared" ref="I12" si="3">ROUND(F12*G12,2)</f>
        <v>0</v>
      </c>
      <c r="J12" s="46">
        <f t="shared" ref="J12" si="4">ROUND(F12*H12,2)</f>
        <v>0</v>
      </c>
      <c r="K12" s="90">
        <f t="shared" ref="K12" si="5">I12+J12</f>
        <v>0</v>
      </c>
      <c r="L12" s="46">
        <f>ROUND((G12+H12)*(1+RESUMO!$P$11),2)</f>
        <v>0</v>
      </c>
      <c r="M12" s="46">
        <f t="shared" ref="M12" si="6">ROUND(F12*L12,2)</f>
        <v>0</v>
      </c>
    </row>
    <row r="13" spans="1:13" s="23" customFormat="1" ht="19.5" customHeight="1" x14ac:dyDescent="0.25">
      <c r="A13" s="33" t="s">
        <v>46</v>
      </c>
      <c r="B13" s="122" t="s">
        <v>929</v>
      </c>
      <c r="C13" s="123"/>
      <c r="D13" s="34"/>
      <c r="E13" s="35" t="s">
        <v>117</v>
      </c>
      <c r="F13" s="36">
        <v>20</v>
      </c>
      <c r="G13" s="10"/>
      <c r="H13" s="10"/>
      <c r="I13" s="46">
        <f t="shared" ref="I13:I14" si="7">ROUND(F13*G13,2)</f>
        <v>0</v>
      </c>
      <c r="J13" s="46">
        <f t="shared" ref="J13:J14" si="8">ROUND(F13*H13,2)</f>
        <v>0</v>
      </c>
      <c r="K13" s="90">
        <f t="shared" ref="K13:K14" si="9">I13+J13</f>
        <v>0</v>
      </c>
      <c r="L13" s="46">
        <f>ROUND((G13+H13)*(1+RESUMO!$P$11),2)</f>
        <v>0</v>
      </c>
      <c r="M13" s="46">
        <f t="shared" ref="M13:M14" si="10">ROUND(F13*L13,2)</f>
        <v>0</v>
      </c>
    </row>
    <row r="14" spans="1:13" s="23" customFormat="1" ht="19.5" customHeight="1" x14ac:dyDescent="0.25">
      <c r="A14" s="33" t="s">
        <v>47</v>
      </c>
      <c r="B14" s="122" t="s">
        <v>930</v>
      </c>
      <c r="C14" s="123"/>
      <c r="D14" s="34"/>
      <c r="E14" s="35" t="s">
        <v>117</v>
      </c>
      <c r="F14" s="36">
        <v>40</v>
      </c>
      <c r="G14" s="10"/>
      <c r="H14" s="10"/>
      <c r="I14" s="46">
        <f t="shared" si="7"/>
        <v>0</v>
      </c>
      <c r="J14" s="46">
        <f t="shared" si="8"/>
        <v>0</v>
      </c>
      <c r="K14" s="90">
        <f t="shared" si="9"/>
        <v>0</v>
      </c>
      <c r="L14" s="46">
        <f>ROUND((G14+H14)*(1+RESUMO!$P$11),2)</f>
        <v>0</v>
      </c>
      <c r="M14" s="46">
        <f t="shared" si="10"/>
        <v>0</v>
      </c>
    </row>
    <row r="15" spans="1:13" s="23" customFormat="1" ht="19.5" customHeight="1" x14ac:dyDescent="0.25">
      <c r="A15" s="38">
        <v>2</v>
      </c>
      <c r="B15" s="125" t="s">
        <v>313</v>
      </c>
      <c r="C15" s="126"/>
      <c r="D15" s="25"/>
      <c r="E15" s="82"/>
      <c r="F15" s="27"/>
      <c r="G15" s="60"/>
      <c r="H15" s="61"/>
      <c r="I15" s="61">
        <f>SUM(I16:I19,I21:I35,I37:I39,I41:I43,I46:I49,I51:I65,I67:I72)</f>
        <v>0</v>
      </c>
      <c r="J15" s="61">
        <f t="shared" ref="J15" si="11">SUM(J16:J19,J21:J35,J37:J39,J41:J43,J46:J49,J51:J65,J67:J72)</f>
        <v>0</v>
      </c>
      <c r="K15" s="61">
        <f>SUM(K16:K19,K21:K35,K37:K39,K41:K43,K46:K49,K51:K65,K67:K72)</f>
        <v>0</v>
      </c>
      <c r="L15" s="88"/>
      <c r="M15" s="89"/>
    </row>
    <row r="16" spans="1:13" s="23" customFormat="1" ht="19.5" customHeight="1" x14ac:dyDescent="0.25">
      <c r="A16" s="29" t="s">
        <v>12</v>
      </c>
      <c r="B16" s="165" t="s">
        <v>302</v>
      </c>
      <c r="C16" s="166"/>
      <c r="D16" s="91"/>
      <c r="E16" s="92"/>
      <c r="F16" s="93"/>
      <c r="G16" s="94"/>
      <c r="H16" s="95"/>
      <c r="I16" s="95"/>
      <c r="J16" s="95"/>
      <c r="K16" s="96"/>
      <c r="L16" s="95"/>
      <c r="M16" s="95"/>
    </row>
    <row r="17" spans="1:13" s="23" customFormat="1" ht="19.5" customHeight="1" x14ac:dyDescent="0.25">
      <c r="A17" s="33" t="s">
        <v>37</v>
      </c>
      <c r="B17" s="122" t="s">
        <v>301</v>
      </c>
      <c r="C17" s="123"/>
      <c r="D17" s="34"/>
      <c r="E17" s="35" t="s">
        <v>14</v>
      </c>
      <c r="F17" s="36">
        <v>49</v>
      </c>
      <c r="G17" s="10"/>
      <c r="H17" s="10"/>
      <c r="I17" s="46">
        <f t="shared" ref="I17" si="12">ROUND(F17*G17,2)</f>
        <v>0</v>
      </c>
      <c r="J17" s="46">
        <f t="shared" ref="J17" si="13">ROUND(F17*H17,2)</f>
        <v>0</v>
      </c>
      <c r="K17" s="90">
        <f t="shared" ref="K17" si="14">I17+J17</f>
        <v>0</v>
      </c>
      <c r="L17" s="46">
        <f>ROUND((G17+H17)*(1+RESUMO!$P$11),2)</f>
        <v>0</v>
      </c>
      <c r="M17" s="46">
        <f t="shared" ref="M17" si="15">ROUND(F17*L17,2)</f>
        <v>0</v>
      </c>
    </row>
    <row r="18" spans="1:13" s="23" customFormat="1" ht="19.5" customHeight="1" x14ac:dyDescent="0.25">
      <c r="A18" s="33" t="s">
        <v>38</v>
      </c>
      <c r="B18" s="122" t="s">
        <v>300</v>
      </c>
      <c r="C18" s="123"/>
      <c r="D18" s="34"/>
      <c r="E18" s="35" t="s">
        <v>14</v>
      </c>
      <c r="F18" s="36">
        <v>49</v>
      </c>
      <c r="G18" s="10"/>
      <c r="H18" s="10"/>
      <c r="I18" s="46">
        <f t="shared" ref="I18" si="16">ROUND(F18*G18,2)</f>
        <v>0</v>
      </c>
      <c r="J18" s="46">
        <f t="shared" ref="J18" si="17">ROUND(F18*H18,2)</f>
        <v>0</v>
      </c>
      <c r="K18" s="90">
        <f t="shared" ref="K18" si="18">I18+J18</f>
        <v>0</v>
      </c>
      <c r="L18" s="46">
        <f>ROUND((G18+H18)*(1+RESUMO!$P$11),2)</f>
        <v>0</v>
      </c>
      <c r="M18" s="46">
        <f t="shared" ref="M18" si="19">ROUND(F18*L18,2)</f>
        <v>0</v>
      </c>
    </row>
    <row r="19" spans="1:13" s="23" customFormat="1" ht="19.5" customHeight="1" x14ac:dyDescent="0.25">
      <c r="A19" s="33" t="s">
        <v>39</v>
      </c>
      <c r="B19" s="122" t="s">
        <v>298</v>
      </c>
      <c r="C19" s="123"/>
      <c r="D19" s="34"/>
      <c r="E19" s="35" t="s">
        <v>15</v>
      </c>
      <c r="F19" s="36">
        <v>25</v>
      </c>
      <c r="G19" s="10"/>
      <c r="H19" s="10"/>
      <c r="I19" s="46">
        <f t="shared" ref="I19:I21" si="20">ROUND(F19*G19,2)</f>
        <v>0</v>
      </c>
      <c r="J19" s="46">
        <f t="shared" ref="J19:J21" si="21">ROUND(F19*H19,2)</f>
        <v>0</v>
      </c>
      <c r="K19" s="90">
        <f t="shared" ref="K19:K21" si="22">I19+J19</f>
        <v>0</v>
      </c>
      <c r="L19" s="46">
        <f>ROUND((G19+H19)*(1+RESUMO!$P$11),2)</f>
        <v>0</v>
      </c>
      <c r="M19" s="46">
        <f t="shared" ref="M19:M21" si="23">ROUND(F19*L19,2)</f>
        <v>0</v>
      </c>
    </row>
    <row r="20" spans="1:13" s="23" customFormat="1" ht="19.5" customHeight="1" x14ac:dyDescent="0.25">
      <c r="A20" s="29" t="s">
        <v>53</v>
      </c>
      <c r="B20" s="165" t="s">
        <v>122</v>
      </c>
      <c r="C20" s="166"/>
      <c r="D20" s="91"/>
      <c r="E20" s="92"/>
      <c r="F20" s="93"/>
      <c r="G20" s="94"/>
      <c r="H20" s="95"/>
      <c r="I20" s="95"/>
      <c r="J20" s="95"/>
      <c r="K20" s="96"/>
      <c r="L20" s="95"/>
      <c r="M20" s="95"/>
    </row>
    <row r="21" spans="1:13" s="23" customFormat="1" ht="24" customHeight="1" x14ac:dyDescent="0.25">
      <c r="A21" s="33" t="s">
        <v>126</v>
      </c>
      <c r="B21" s="122" t="s">
        <v>123</v>
      </c>
      <c r="C21" s="123"/>
      <c r="D21" s="34"/>
      <c r="E21" s="35" t="s">
        <v>14</v>
      </c>
      <c r="F21" s="36">
        <v>2134</v>
      </c>
      <c r="G21" s="10"/>
      <c r="H21" s="10"/>
      <c r="I21" s="46">
        <f t="shared" si="20"/>
        <v>0</v>
      </c>
      <c r="J21" s="46">
        <f t="shared" si="21"/>
        <v>0</v>
      </c>
      <c r="K21" s="90">
        <f t="shared" si="22"/>
        <v>0</v>
      </c>
      <c r="L21" s="46">
        <f>ROUND((G21+H21)*(1+RESUMO!$P$11),2)</f>
        <v>0</v>
      </c>
      <c r="M21" s="46">
        <f t="shared" si="23"/>
        <v>0</v>
      </c>
    </row>
    <row r="22" spans="1:13" s="23" customFormat="1" ht="24" customHeight="1" x14ac:dyDescent="0.25">
      <c r="A22" s="33" t="s">
        <v>127</v>
      </c>
      <c r="B22" s="122" t="s">
        <v>931</v>
      </c>
      <c r="C22" s="123"/>
      <c r="D22" s="34"/>
      <c r="E22" s="35" t="s">
        <v>14</v>
      </c>
      <c r="F22" s="36">
        <v>32</v>
      </c>
      <c r="G22" s="10"/>
      <c r="H22" s="10"/>
      <c r="I22" s="46">
        <f t="shared" ref="I22:I34" si="24">ROUND(F22*G22,2)</f>
        <v>0</v>
      </c>
      <c r="J22" s="46">
        <f t="shared" ref="J22:J35" si="25">ROUND(F22*H22,2)</f>
        <v>0</v>
      </c>
      <c r="K22" s="90">
        <f t="shared" ref="K22:K35" si="26">I22+J22</f>
        <v>0</v>
      </c>
      <c r="L22" s="46">
        <f>ROUND((G22+H22)*(1+RESUMO!$P$11),2)</f>
        <v>0</v>
      </c>
      <c r="M22" s="46">
        <f t="shared" ref="M22:M35" si="27">ROUND(F22*L22,2)</f>
        <v>0</v>
      </c>
    </row>
    <row r="23" spans="1:13" s="23" customFormat="1" ht="24" customHeight="1" x14ac:dyDescent="0.25">
      <c r="A23" s="33" t="s">
        <v>128</v>
      </c>
      <c r="B23" s="122" t="s">
        <v>932</v>
      </c>
      <c r="C23" s="123"/>
      <c r="D23" s="34"/>
      <c r="E23" s="35" t="s">
        <v>14</v>
      </c>
      <c r="F23" s="36">
        <v>138.81</v>
      </c>
      <c r="G23" s="10"/>
      <c r="H23" s="10"/>
      <c r="I23" s="46">
        <f t="shared" si="24"/>
        <v>0</v>
      </c>
      <c r="J23" s="46">
        <f t="shared" si="25"/>
        <v>0</v>
      </c>
      <c r="K23" s="90">
        <f t="shared" si="26"/>
        <v>0</v>
      </c>
      <c r="L23" s="46">
        <f>ROUND((G23+H23)*(1+RESUMO!$P$11),2)</f>
        <v>0</v>
      </c>
      <c r="M23" s="46">
        <f t="shared" si="27"/>
        <v>0</v>
      </c>
    </row>
    <row r="24" spans="1:13" s="23" customFormat="1" ht="24" customHeight="1" x14ac:dyDescent="0.25">
      <c r="A24" s="33" t="s">
        <v>893</v>
      </c>
      <c r="B24" s="122" t="s">
        <v>933</v>
      </c>
      <c r="C24" s="123"/>
      <c r="D24" s="34"/>
      <c r="E24" s="35" t="s">
        <v>14</v>
      </c>
      <c r="F24" s="36">
        <v>57</v>
      </c>
      <c r="G24" s="10"/>
      <c r="H24" s="10"/>
      <c r="I24" s="46">
        <f t="shared" si="24"/>
        <v>0</v>
      </c>
      <c r="J24" s="46">
        <f t="shared" si="25"/>
        <v>0</v>
      </c>
      <c r="K24" s="90">
        <f t="shared" si="26"/>
        <v>0</v>
      </c>
      <c r="L24" s="46">
        <f>ROUND((G24+H24)*(1+RESUMO!$P$11),2)</f>
        <v>0</v>
      </c>
      <c r="M24" s="46">
        <f t="shared" si="27"/>
        <v>0</v>
      </c>
    </row>
    <row r="25" spans="1:13" s="23" customFormat="1" ht="24" customHeight="1" x14ac:dyDescent="0.25">
      <c r="A25" s="33" t="s">
        <v>894</v>
      </c>
      <c r="B25" s="122" t="s">
        <v>297</v>
      </c>
      <c r="C25" s="123"/>
      <c r="D25" s="34"/>
      <c r="E25" s="35" t="s">
        <v>14</v>
      </c>
      <c r="F25" s="36">
        <v>180</v>
      </c>
      <c r="G25" s="10"/>
      <c r="H25" s="10"/>
      <c r="I25" s="46">
        <f t="shared" si="24"/>
        <v>0</v>
      </c>
      <c r="J25" s="46">
        <f t="shared" si="25"/>
        <v>0</v>
      </c>
      <c r="K25" s="90">
        <f t="shared" si="26"/>
        <v>0</v>
      </c>
      <c r="L25" s="46">
        <f>ROUND((G25+H25)*(1+RESUMO!$P$11),2)</f>
        <v>0</v>
      </c>
      <c r="M25" s="46">
        <f t="shared" si="27"/>
        <v>0</v>
      </c>
    </row>
    <row r="26" spans="1:13" s="23" customFormat="1" ht="24" customHeight="1" x14ac:dyDescent="0.25">
      <c r="A26" s="33" t="s">
        <v>895</v>
      </c>
      <c r="B26" s="122" t="s">
        <v>124</v>
      </c>
      <c r="C26" s="123"/>
      <c r="D26" s="34"/>
      <c r="E26" s="35" t="s">
        <v>15</v>
      </c>
      <c r="F26" s="36">
        <v>524</v>
      </c>
      <c r="G26" s="10"/>
      <c r="H26" s="10"/>
      <c r="I26" s="46">
        <f t="shared" si="24"/>
        <v>0</v>
      </c>
      <c r="J26" s="46">
        <f t="shared" si="25"/>
        <v>0</v>
      </c>
      <c r="K26" s="90">
        <f t="shared" si="26"/>
        <v>0</v>
      </c>
      <c r="L26" s="46">
        <f>ROUND((G26+H26)*(1+RESUMO!$P$11),2)</f>
        <v>0</v>
      </c>
      <c r="M26" s="46">
        <f t="shared" si="27"/>
        <v>0</v>
      </c>
    </row>
    <row r="27" spans="1:13" s="23" customFormat="1" ht="24" customHeight="1" x14ac:dyDescent="0.25">
      <c r="A27" s="33" t="s">
        <v>896</v>
      </c>
      <c r="B27" s="122" t="s">
        <v>934</v>
      </c>
      <c r="C27" s="123"/>
      <c r="D27" s="34"/>
      <c r="E27" s="35" t="s">
        <v>15</v>
      </c>
      <c r="F27" s="36">
        <v>13</v>
      </c>
      <c r="G27" s="10"/>
      <c r="H27" s="10"/>
      <c r="I27" s="46">
        <f t="shared" si="24"/>
        <v>0</v>
      </c>
      <c r="J27" s="46">
        <f t="shared" si="25"/>
        <v>0</v>
      </c>
      <c r="K27" s="90">
        <f t="shared" si="26"/>
        <v>0</v>
      </c>
      <c r="L27" s="46">
        <f>ROUND((G27+H27)*(1+RESUMO!$P$11),2)</f>
        <v>0</v>
      </c>
      <c r="M27" s="46">
        <f t="shared" si="27"/>
        <v>0</v>
      </c>
    </row>
    <row r="28" spans="1:13" s="23" customFormat="1" ht="24" customHeight="1" x14ac:dyDescent="0.25">
      <c r="A28" s="33" t="s">
        <v>897</v>
      </c>
      <c r="B28" s="122" t="s">
        <v>935</v>
      </c>
      <c r="C28" s="123"/>
      <c r="D28" s="34"/>
      <c r="E28" s="35" t="s">
        <v>15</v>
      </c>
      <c r="F28" s="36">
        <v>9</v>
      </c>
      <c r="G28" s="10"/>
      <c r="H28" s="10"/>
      <c r="I28" s="46">
        <f t="shared" si="24"/>
        <v>0</v>
      </c>
      <c r="J28" s="46">
        <f t="shared" si="25"/>
        <v>0</v>
      </c>
      <c r="K28" s="90">
        <f t="shared" si="26"/>
        <v>0</v>
      </c>
      <c r="L28" s="46">
        <f>ROUND((G28+H28)*(1+RESUMO!$P$11),2)</f>
        <v>0</v>
      </c>
      <c r="M28" s="46">
        <f t="shared" si="27"/>
        <v>0</v>
      </c>
    </row>
    <row r="29" spans="1:13" s="23" customFormat="1" ht="24" customHeight="1" x14ac:dyDescent="0.25">
      <c r="A29" s="33" t="s">
        <v>898</v>
      </c>
      <c r="B29" s="122" t="s">
        <v>295</v>
      </c>
      <c r="C29" s="123"/>
      <c r="D29" s="34"/>
      <c r="E29" s="35" t="s">
        <v>15</v>
      </c>
      <c r="F29" s="36">
        <v>17</v>
      </c>
      <c r="G29" s="10"/>
      <c r="H29" s="10"/>
      <c r="I29" s="46">
        <f t="shared" si="24"/>
        <v>0</v>
      </c>
      <c r="J29" s="46">
        <f t="shared" si="25"/>
        <v>0</v>
      </c>
      <c r="K29" s="90">
        <f t="shared" si="26"/>
        <v>0</v>
      </c>
      <c r="L29" s="46">
        <f>ROUND((G29+H29)*(1+RESUMO!$P$11),2)</f>
        <v>0</v>
      </c>
      <c r="M29" s="46">
        <f t="shared" si="27"/>
        <v>0</v>
      </c>
    </row>
    <row r="30" spans="1:13" s="23" customFormat="1" ht="24" customHeight="1" x14ac:dyDescent="0.25">
      <c r="A30" s="33" t="s">
        <v>899</v>
      </c>
      <c r="B30" s="122" t="s">
        <v>936</v>
      </c>
      <c r="C30" s="123"/>
      <c r="D30" s="34"/>
      <c r="E30" s="35" t="s">
        <v>15</v>
      </c>
      <c r="F30" s="36">
        <v>10</v>
      </c>
      <c r="G30" s="10"/>
      <c r="H30" s="10"/>
      <c r="I30" s="46">
        <f t="shared" si="24"/>
        <v>0</v>
      </c>
      <c r="J30" s="46">
        <f t="shared" si="25"/>
        <v>0</v>
      </c>
      <c r="K30" s="90">
        <f t="shared" si="26"/>
        <v>0</v>
      </c>
      <c r="L30" s="46">
        <f>ROUND((G30+H30)*(1+RESUMO!$P$11),2)</f>
        <v>0</v>
      </c>
      <c r="M30" s="46">
        <f t="shared" si="27"/>
        <v>0</v>
      </c>
    </row>
    <row r="31" spans="1:13" s="23" customFormat="1" ht="24" customHeight="1" x14ac:dyDescent="0.25">
      <c r="A31" s="33" t="s">
        <v>900</v>
      </c>
      <c r="B31" s="122" t="s">
        <v>937</v>
      </c>
      <c r="C31" s="123"/>
      <c r="D31" s="34"/>
      <c r="E31" s="35" t="s">
        <v>15</v>
      </c>
      <c r="F31" s="36">
        <v>2</v>
      </c>
      <c r="G31" s="10"/>
      <c r="H31" s="10"/>
      <c r="I31" s="46">
        <f t="shared" si="24"/>
        <v>0</v>
      </c>
      <c r="J31" s="46">
        <f t="shared" si="25"/>
        <v>0</v>
      </c>
      <c r="K31" s="90">
        <f t="shared" si="26"/>
        <v>0</v>
      </c>
      <c r="L31" s="46">
        <f>ROUND((G31+H31)*(1+RESUMO!$P$11),2)</f>
        <v>0</v>
      </c>
      <c r="M31" s="46">
        <f t="shared" si="27"/>
        <v>0</v>
      </c>
    </row>
    <row r="32" spans="1:13" s="23" customFormat="1" ht="24" customHeight="1" x14ac:dyDescent="0.25">
      <c r="A32" s="33" t="s">
        <v>901</v>
      </c>
      <c r="B32" s="122" t="s">
        <v>938</v>
      </c>
      <c r="C32" s="123"/>
      <c r="D32" s="34"/>
      <c r="E32" s="35" t="s">
        <v>15</v>
      </c>
      <c r="F32" s="36">
        <v>1</v>
      </c>
      <c r="G32" s="10"/>
      <c r="H32" s="10"/>
      <c r="I32" s="46">
        <f t="shared" si="24"/>
        <v>0</v>
      </c>
      <c r="J32" s="46">
        <f t="shared" si="25"/>
        <v>0</v>
      </c>
      <c r="K32" s="90">
        <f t="shared" si="26"/>
        <v>0</v>
      </c>
      <c r="L32" s="46">
        <f>ROUND((G32+H32)*(1+RESUMO!$P$11),2)</f>
        <v>0</v>
      </c>
      <c r="M32" s="46">
        <f t="shared" si="27"/>
        <v>0</v>
      </c>
    </row>
    <row r="33" spans="1:13" s="23" customFormat="1" ht="24" customHeight="1" x14ac:dyDescent="0.25">
      <c r="A33" s="33" t="s">
        <v>902</v>
      </c>
      <c r="B33" s="122" t="s">
        <v>939</v>
      </c>
      <c r="C33" s="123"/>
      <c r="D33" s="34"/>
      <c r="E33" s="35" t="s">
        <v>14</v>
      </c>
      <c r="F33" s="36">
        <v>84</v>
      </c>
      <c r="G33" s="10"/>
      <c r="H33" s="10"/>
      <c r="I33" s="46">
        <f t="shared" si="24"/>
        <v>0</v>
      </c>
      <c r="J33" s="46">
        <f t="shared" si="25"/>
        <v>0</v>
      </c>
      <c r="K33" s="90">
        <f t="shared" si="26"/>
        <v>0</v>
      </c>
      <c r="L33" s="46">
        <f>ROUND((G33+H33)*(1+RESUMO!$P$11),2)</f>
        <v>0</v>
      </c>
      <c r="M33" s="46">
        <f t="shared" si="27"/>
        <v>0</v>
      </c>
    </row>
    <row r="34" spans="1:13" s="23" customFormat="1" ht="24" customHeight="1" x14ac:dyDescent="0.25">
      <c r="A34" s="33" t="s">
        <v>903</v>
      </c>
      <c r="B34" s="122" t="s">
        <v>940</v>
      </c>
      <c r="C34" s="123"/>
      <c r="D34" s="34"/>
      <c r="E34" s="35" t="s">
        <v>15</v>
      </c>
      <c r="F34" s="36">
        <v>8</v>
      </c>
      <c r="G34" s="10"/>
      <c r="H34" s="10"/>
      <c r="I34" s="46">
        <f t="shared" si="24"/>
        <v>0</v>
      </c>
      <c r="J34" s="46">
        <f t="shared" si="25"/>
        <v>0</v>
      </c>
      <c r="K34" s="90">
        <f t="shared" si="26"/>
        <v>0</v>
      </c>
      <c r="L34" s="46">
        <f>ROUND((G34+H34)*(1+RESUMO!$P$11),2)</f>
        <v>0</v>
      </c>
      <c r="M34" s="46">
        <f t="shared" si="27"/>
        <v>0</v>
      </c>
    </row>
    <row r="35" spans="1:13" s="23" customFormat="1" ht="24" customHeight="1" x14ac:dyDescent="0.25">
      <c r="A35" s="33" t="s">
        <v>904</v>
      </c>
      <c r="B35" s="122" t="s">
        <v>941</v>
      </c>
      <c r="C35" s="123"/>
      <c r="D35" s="34"/>
      <c r="E35" s="35" t="s">
        <v>15</v>
      </c>
      <c r="F35" s="36">
        <v>3</v>
      </c>
      <c r="G35" s="10"/>
      <c r="H35" s="10"/>
      <c r="I35" s="46">
        <f>ROUND(F35*G35,2)</f>
        <v>0</v>
      </c>
      <c r="J35" s="46">
        <f t="shared" si="25"/>
        <v>0</v>
      </c>
      <c r="K35" s="90">
        <f t="shared" si="26"/>
        <v>0</v>
      </c>
      <c r="L35" s="46">
        <f>ROUND((G35+H35)*(1+RESUMO!$P$11),2)</f>
        <v>0</v>
      </c>
      <c r="M35" s="46">
        <f t="shared" si="27"/>
        <v>0</v>
      </c>
    </row>
    <row r="36" spans="1:13" s="23" customFormat="1" ht="19.5" customHeight="1" x14ac:dyDescent="0.25">
      <c r="A36" s="29" t="s">
        <v>54</v>
      </c>
      <c r="B36" s="127" t="s">
        <v>133</v>
      </c>
      <c r="C36" s="128"/>
      <c r="D36" s="91"/>
      <c r="E36" s="92"/>
      <c r="F36" s="93"/>
      <c r="G36" s="94"/>
      <c r="H36" s="95"/>
      <c r="I36" s="95"/>
      <c r="J36" s="95"/>
      <c r="K36" s="96"/>
      <c r="L36" s="95"/>
      <c r="M36" s="95"/>
    </row>
    <row r="37" spans="1:13" s="23" customFormat="1" ht="23.1" customHeight="1" x14ac:dyDescent="0.25">
      <c r="A37" s="33" t="s">
        <v>129</v>
      </c>
      <c r="B37" s="122" t="s">
        <v>120</v>
      </c>
      <c r="C37" s="123"/>
      <c r="D37" s="34"/>
      <c r="E37" s="35" t="s">
        <v>14</v>
      </c>
      <c r="F37" s="36">
        <v>1869</v>
      </c>
      <c r="G37" s="10"/>
      <c r="H37" s="10"/>
      <c r="I37" s="46">
        <f>ROUND(F37*G37,2)</f>
        <v>0</v>
      </c>
      <c r="J37" s="46">
        <f>ROUND(F37*H37,2)</f>
        <v>0</v>
      </c>
      <c r="K37" s="90">
        <f t="shared" ref="K37" si="28">I37+J37</f>
        <v>0</v>
      </c>
      <c r="L37" s="46">
        <f>ROUND((G37+H37)*(1+RESUMO!$P$11),2)</f>
        <v>0</v>
      </c>
      <c r="M37" s="46">
        <f t="shared" ref="M37" si="29">ROUND(F37*L37,2)</f>
        <v>0</v>
      </c>
    </row>
    <row r="38" spans="1:13" s="23" customFormat="1" ht="23.1" customHeight="1" x14ac:dyDescent="0.25">
      <c r="A38" s="33" t="s">
        <v>130</v>
      </c>
      <c r="B38" s="122" t="s">
        <v>121</v>
      </c>
      <c r="C38" s="123"/>
      <c r="D38" s="34"/>
      <c r="E38" s="35" t="s">
        <v>15</v>
      </c>
      <c r="F38" s="36">
        <v>1246</v>
      </c>
      <c r="G38" s="10"/>
      <c r="H38" s="10"/>
      <c r="I38" s="46">
        <f t="shared" ref="I38:I39" si="30">ROUND(F38*G38,2)</f>
        <v>0</v>
      </c>
      <c r="J38" s="46">
        <f t="shared" ref="J38:J39" si="31">ROUND(F38*H38,2)</f>
        <v>0</v>
      </c>
      <c r="K38" s="90">
        <f t="shared" ref="K38:K39" si="32">I38+J38</f>
        <v>0</v>
      </c>
      <c r="L38" s="46">
        <f>ROUND((G38+H38)*(1+RESUMO!$P$11),2)</f>
        <v>0</v>
      </c>
      <c r="M38" s="46">
        <f t="shared" ref="M38:M39" si="33">ROUND(F38*L38,2)</f>
        <v>0</v>
      </c>
    </row>
    <row r="39" spans="1:13" s="23" customFormat="1" ht="23.1" customHeight="1" x14ac:dyDescent="0.25">
      <c r="A39" s="33" t="s">
        <v>312</v>
      </c>
      <c r="B39" s="122" t="s">
        <v>125</v>
      </c>
      <c r="C39" s="123"/>
      <c r="D39" s="34"/>
      <c r="E39" s="35" t="s">
        <v>15</v>
      </c>
      <c r="F39" s="36">
        <v>1246</v>
      </c>
      <c r="G39" s="10"/>
      <c r="H39" s="10"/>
      <c r="I39" s="46">
        <f t="shared" si="30"/>
        <v>0</v>
      </c>
      <c r="J39" s="46">
        <f t="shared" si="31"/>
        <v>0</v>
      </c>
      <c r="K39" s="90">
        <f t="shared" si="32"/>
        <v>0</v>
      </c>
      <c r="L39" s="46">
        <f>ROUND((G39+H39)*(1+RESUMO!$P$11),2)</f>
        <v>0</v>
      </c>
      <c r="M39" s="46">
        <f t="shared" si="33"/>
        <v>0</v>
      </c>
    </row>
    <row r="40" spans="1:13" s="23" customFormat="1" ht="19.5" customHeight="1" x14ac:dyDescent="0.25">
      <c r="A40" s="29" t="s">
        <v>55</v>
      </c>
      <c r="B40" s="127" t="s">
        <v>942</v>
      </c>
      <c r="C40" s="128"/>
      <c r="D40" s="91"/>
      <c r="E40" s="92"/>
      <c r="F40" s="93"/>
      <c r="G40" s="94"/>
      <c r="H40" s="95"/>
      <c r="I40" s="95"/>
      <c r="J40" s="95"/>
      <c r="K40" s="96"/>
      <c r="L40" s="95"/>
      <c r="M40" s="95"/>
    </row>
    <row r="41" spans="1:13" s="23" customFormat="1" ht="23.1" customHeight="1" x14ac:dyDescent="0.25">
      <c r="A41" s="33" t="s">
        <v>131</v>
      </c>
      <c r="B41" s="122" t="s">
        <v>308</v>
      </c>
      <c r="C41" s="123"/>
      <c r="D41" s="34"/>
      <c r="E41" s="35" t="s">
        <v>15</v>
      </c>
      <c r="F41" s="36">
        <v>6</v>
      </c>
      <c r="G41" s="10"/>
      <c r="H41" s="10"/>
      <c r="I41" s="46">
        <f t="shared" ref="I41:I43" si="34">ROUND(F41*G41,2)</f>
        <v>0</v>
      </c>
      <c r="J41" s="46">
        <f t="shared" ref="J41:J43" si="35">ROUND(F41*H41,2)</f>
        <v>0</v>
      </c>
      <c r="K41" s="90">
        <f t="shared" ref="K41:K43" si="36">I41+J41</f>
        <v>0</v>
      </c>
      <c r="L41" s="46">
        <f>ROUND((G41+H41)*(1+RESUMO!$P$11),2)</f>
        <v>0</v>
      </c>
      <c r="M41" s="46">
        <f t="shared" ref="M41:M43" si="37">ROUND(F41*L41,2)</f>
        <v>0</v>
      </c>
    </row>
    <row r="42" spans="1:13" s="23" customFormat="1" ht="23.1" customHeight="1" x14ac:dyDescent="0.25">
      <c r="A42" s="33" t="s">
        <v>132</v>
      </c>
      <c r="B42" s="122" t="s">
        <v>307</v>
      </c>
      <c r="C42" s="123"/>
      <c r="D42" s="34"/>
      <c r="E42" s="35" t="s">
        <v>15</v>
      </c>
      <c r="F42" s="36">
        <v>4</v>
      </c>
      <c r="G42" s="10"/>
      <c r="H42" s="10"/>
      <c r="I42" s="46">
        <f t="shared" si="34"/>
        <v>0</v>
      </c>
      <c r="J42" s="46">
        <f t="shared" si="35"/>
        <v>0</v>
      </c>
      <c r="K42" s="90">
        <f t="shared" si="36"/>
        <v>0</v>
      </c>
      <c r="L42" s="46">
        <f>ROUND((G42+H42)*(1+RESUMO!$P$11),2)</f>
        <v>0</v>
      </c>
      <c r="M42" s="46">
        <f t="shared" si="37"/>
        <v>0</v>
      </c>
    </row>
    <row r="43" spans="1:13" s="23" customFormat="1" ht="23.1" customHeight="1" x14ac:dyDescent="0.25">
      <c r="A43" s="33" t="s">
        <v>134</v>
      </c>
      <c r="B43" s="122" t="s">
        <v>943</v>
      </c>
      <c r="C43" s="123"/>
      <c r="D43" s="34"/>
      <c r="E43" s="35" t="s">
        <v>15</v>
      </c>
      <c r="F43" s="36">
        <v>3</v>
      </c>
      <c r="G43" s="10"/>
      <c r="H43" s="10"/>
      <c r="I43" s="46">
        <f t="shared" si="34"/>
        <v>0</v>
      </c>
      <c r="J43" s="46">
        <f t="shared" si="35"/>
        <v>0</v>
      </c>
      <c r="K43" s="90">
        <f t="shared" si="36"/>
        <v>0</v>
      </c>
      <c r="L43" s="46">
        <f>ROUND((G43+H43)*(1+RESUMO!$P$11),2)</f>
        <v>0</v>
      </c>
      <c r="M43" s="46">
        <f t="shared" si="37"/>
        <v>0</v>
      </c>
    </row>
    <row r="44" spans="1:13" s="23" customFormat="1" ht="19.5" customHeight="1" x14ac:dyDescent="0.25">
      <c r="A44" s="29" t="s">
        <v>56</v>
      </c>
      <c r="B44" s="127" t="s">
        <v>944</v>
      </c>
      <c r="C44" s="128"/>
      <c r="D44" s="30"/>
      <c r="E44" s="31"/>
      <c r="F44" s="32"/>
      <c r="G44" s="64"/>
      <c r="H44" s="65"/>
      <c r="I44" s="65"/>
      <c r="J44" s="1"/>
      <c r="K44" s="97"/>
      <c r="L44" s="98"/>
      <c r="M44" s="99"/>
    </row>
    <row r="45" spans="1:13" s="23" customFormat="1" ht="19.5" customHeight="1" x14ac:dyDescent="0.25">
      <c r="A45" s="72" t="s">
        <v>135</v>
      </c>
      <c r="B45" s="159" t="s">
        <v>945</v>
      </c>
      <c r="C45" s="160"/>
      <c r="D45" s="73"/>
      <c r="E45" s="74"/>
      <c r="F45" s="75"/>
      <c r="G45" s="75"/>
      <c r="H45" s="75"/>
      <c r="I45" s="75"/>
      <c r="J45" s="75"/>
      <c r="K45" s="75"/>
      <c r="L45" s="75"/>
      <c r="M45" s="75"/>
    </row>
    <row r="46" spans="1:13" s="23" customFormat="1" ht="45.95" customHeight="1" x14ac:dyDescent="0.25">
      <c r="A46" s="33" t="s">
        <v>905</v>
      </c>
      <c r="B46" s="122" t="s">
        <v>289</v>
      </c>
      <c r="C46" s="123"/>
      <c r="D46" s="34"/>
      <c r="E46" s="35" t="s">
        <v>14</v>
      </c>
      <c r="F46" s="36">
        <v>3155</v>
      </c>
      <c r="G46" s="10"/>
      <c r="H46" s="10"/>
      <c r="I46" s="46">
        <f>ROUND(F46*G46,2)</f>
        <v>0</v>
      </c>
      <c r="J46" s="46">
        <f t="shared" ref="J46" si="38">ROUND(F46*H46,2)</f>
        <v>0</v>
      </c>
      <c r="K46" s="90">
        <f t="shared" ref="K46" si="39">I46+J46</f>
        <v>0</v>
      </c>
      <c r="L46" s="46">
        <f>ROUND((G46+H46)*(1+RESUMO!$P$11),2)</f>
        <v>0</v>
      </c>
      <c r="M46" s="46">
        <f t="shared" ref="M46" si="40">ROUND(F46*L46,2)</f>
        <v>0</v>
      </c>
    </row>
    <row r="47" spans="1:13" s="23" customFormat="1" ht="45.95" customHeight="1" x14ac:dyDescent="0.25">
      <c r="A47" s="33" t="s">
        <v>906</v>
      </c>
      <c r="B47" s="122" t="s">
        <v>306</v>
      </c>
      <c r="C47" s="123"/>
      <c r="D47" s="34"/>
      <c r="E47" s="35" t="s">
        <v>14</v>
      </c>
      <c r="F47" s="36">
        <v>5183</v>
      </c>
      <c r="G47" s="10"/>
      <c r="H47" s="10"/>
      <c r="I47" s="46">
        <f t="shared" ref="I47:I49" si="41">ROUND(F47*G47,2)</f>
        <v>0</v>
      </c>
      <c r="J47" s="46">
        <f t="shared" ref="J47:J49" si="42">ROUND(F47*H47,2)</f>
        <v>0</v>
      </c>
      <c r="K47" s="90">
        <f t="shared" ref="K47:K49" si="43">I47+J47</f>
        <v>0</v>
      </c>
      <c r="L47" s="46">
        <f>ROUND((G47+H47)*(1+RESUMO!$P$11),2)</f>
        <v>0</v>
      </c>
      <c r="M47" s="46">
        <f t="shared" ref="M47:M49" si="44">ROUND(F47*L47,2)</f>
        <v>0</v>
      </c>
    </row>
    <row r="48" spans="1:13" s="23" customFormat="1" ht="45.95" customHeight="1" x14ac:dyDescent="0.25">
      <c r="A48" s="33" t="s">
        <v>907</v>
      </c>
      <c r="B48" s="122" t="s">
        <v>305</v>
      </c>
      <c r="C48" s="123"/>
      <c r="D48" s="34"/>
      <c r="E48" s="35" t="s">
        <v>14</v>
      </c>
      <c r="F48" s="36">
        <v>5183</v>
      </c>
      <c r="G48" s="10"/>
      <c r="H48" s="10"/>
      <c r="I48" s="46">
        <f t="shared" si="41"/>
        <v>0</v>
      </c>
      <c r="J48" s="46">
        <f t="shared" si="42"/>
        <v>0</v>
      </c>
      <c r="K48" s="90">
        <f t="shared" si="43"/>
        <v>0</v>
      </c>
      <c r="L48" s="46">
        <f>ROUND((G48+H48)*(1+RESUMO!$P$11),2)</f>
        <v>0</v>
      </c>
      <c r="M48" s="46">
        <f t="shared" si="44"/>
        <v>0</v>
      </c>
    </row>
    <row r="49" spans="1:13" s="23" customFormat="1" ht="45.95" customHeight="1" x14ac:dyDescent="0.25">
      <c r="A49" s="33" t="s">
        <v>908</v>
      </c>
      <c r="B49" s="122" t="s">
        <v>304</v>
      </c>
      <c r="C49" s="123"/>
      <c r="D49" s="34"/>
      <c r="E49" s="35" t="s">
        <v>14</v>
      </c>
      <c r="F49" s="36">
        <v>4507</v>
      </c>
      <c r="G49" s="10"/>
      <c r="H49" s="10"/>
      <c r="I49" s="46">
        <f t="shared" si="41"/>
        <v>0</v>
      </c>
      <c r="J49" s="46">
        <f t="shared" si="42"/>
        <v>0</v>
      </c>
      <c r="K49" s="90">
        <f t="shared" si="43"/>
        <v>0</v>
      </c>
      <c r="L49" s="46">
        <f>ROUND((G49+H49)*(1+RESUMO!$P$11),2)</f>
        <v>0</v>
      </c>
      <c r="M49" s="46">
        <f t="shared" si="44"/>
        <v>0</v>
      </c>
    </row>
    <row r="50" spans="1:13" s="23" customFormat="1" ht="34.5" customHeight="1" x14ac:dyDescent="0.25">
      <c r="A50" s="72" t="s">
        <v>136</v>
      </c>
      <c r="B50" s="159" t="s">
        <v>946</v>
      </c>
      <c r="C50" s="160"/>
      <c r="D50" s="73"/>
      <c r="E50" s="74"/>
      <c r="F50" s="75"/>
      <c r="G50" s="75"/>
      <c r="H50" s="75"/>
      <c r="I50" s="75"/>
      <c r="J50" s="75"/>
      <c r="K50" s="75"/>
      <c r="L50" s="75"/>
      <c r="M50" s="75"/>
    </row>
    <row r="51" spans="1:13" s="23" customFormat="1" ht="45.95" customHeight="1" x14ac:dyDescent="0.25">
      <c r="A51" s="33" t="s">
        <v>909</v>
      </c>
      <c r="B51" s="122" t="s">
        <v>288</v>
      </c>
      <c r="C51" s="123"/>
      <c r="D51" s="34"/>
      <c r="E51" s="35" t="s">
        <v>14</v>
      </c>
      <c r="F51" s="36">
        <v>1455</v>
      </c>
      <c r="G51" s="10"/>
      <c r="H51" s="10"/>
      <c r="I51" s="46">
        <f>ROUND(F51*G51,2)</f>
        <v>0</v>
      </c>
      <c r="J51" s="46">
        <f t="shared" ref="J51" si="45">ROUND(F51*H51,2)</f>
        <v>0</v>
      </c>
      <c r="K51" s="90">
        <f t="shared" ref="K51" si="46">I51+J51</f>
        <v>0</v>
      </c>
      <c r="L51" s="46">
        <f>ROUND((G51+H51)*(1+RESUMO!$P$11),2)</f>
        <v>0</v>
      </c>
      <c r="M51" s="46">
        <f t="shared" ref="M51" si="47">ROUND(F51*L51,2)</f>
        <v>0</v>
      </c>
    </row>
    <row r="52" spans="1:13" s="23" customFormat="1" ht="45.95" customHeight="1" x14ac:dyDescent="0.25">
      <c r="A52" s="33" t="s">
        <v>910</v>
      </c>
      <c r="B52" s="122" t="s">
        <v>287</v>
      </c>
      <c r="C52" s="123"/>
      <c r="D52" s="34"/>
      <c r="E52" s="35" t="s">
        <v>14</v>
      </c>
      <c r="F52" s="36">
        <v>1388</v>
      </c>
      <c r="G52" s="10"/>
      <c r="H52" s="10"/>
      <c r="I52" s="46">
        <f t="shared" ref="I52:I64" si="48">ROUND(F52*G52,2)</f>
        <v>0</v>
      </c>
      <c r="J52" s="46">
        <f t="shared" ref="J52:J64" si="49">ROUND(F52*H52,2)</f>
        <v>0</v>
      </c>
      <c r="K52" s="90">
        <f t="shared" ref="K52:K65" si="50">I52+J52</f>
        <v>0</v>
      </c>
      <c r="L52" s="46">
        <f>ROUND((G52+H52)*(1+RESUMO!$P$11),2)</f>
        <v>0</v>
      </c>
      <c r="M52" s="46">
        <f t="shared" ref="M52:M64" si="51">ROUND(F52*L52,2)</f>
        <v>0</v>
      </c>
    </row>
    <row r="53" spans="1:13" s="23" customFormat="1" ht="45.95" customHeight="1" x14ac:dyDescent="0.25">
      <c r="A53" s="33" t="s">
        <v>911</v>
      </c>
      <c r="B53" s="122" t="s">
        <v>947</v>
      </c>
      <c r="C53" s="123"/>
      <c r="D53" s="34"/>
      <c r="E53" s="35" t="s">
        <v>14</v>
      </c>
      <c r="F53" s="36">
        <v>690</v>
      </c>
      <c r="G53" s="10"/>
      <c r="H53" s="10"/>
      <c r="I53" s="46">
        <f t="shared" si="48"/>
        <v>0</v>
      </c>
      <c r="J53" s="46">
        <f t="shared" si="49"/>
        <v>0</v>
      </c>
      <c r="K53" s="90">
        <f t="shared" si="50"/>
        <v>0</v>
      </c>
      <c r="L53" s="46">
        <f>ROUND((G53+H53)*(1+RESUMO!$P$11),2)</f>
        <v>0</v>
      </c>
      <c r="M53" s="46">
        <f t="shared" si="51"/>
        <v>0</v>
      </c>
    </row>
    <row r="54" spans="1:13" s="23" customFormat="1" ht="45.95" customHeight="1" x14ac:dyDescent="0.25">
      <c r="A54" s="33" t="s">
        <v>912</v>
      </c>
      <c r="B54" s="122" t="s">
        <v>286</v>
      </c>
      <c r="C54" s="123"/>
      <c r="D54" s="34"/>
      <c r="E54" s="35" t="s">
        <v>14</v>
      </c>
      <c r="F54" s="36">
        <v>485</v>
      </c>
      <c r="G54" s="10"/>
      <c r="H54" s="10"/>
      <c r="I54" s="46">
        <f t="shared" si="48"/>
        <v>0</v>
      </c>
      <c r="J54" s="46">
        <f t="shared" si="49"/>
        <v>0</v>
      </c>
      <c r="K54" s="90">
        <f t="shared" si="50"/>
        <v>0</v>
      </c>
      <c r="L54" s="46">
        <f>ROUND((G54+H54)*(1+RESUMO!$P$11),2)</f>
        <v>0</v>
      </c>
      <c r="M54" s="46">
        <f t="shared" si="51"/>
        <v>0</v>
      </c>
    </row>
    <row r="55" spans="1:13" s="23" customFormat="1" ht="45.95" customHeight="1" x14ac:dyDescent="0.25">
      <c r="A55" s="33" t="s">
        <v>913</v>
      </c>
      <c r="B55" s="122" t="s">
        <v>948</v>
      </c>
      <c r="C55" s="123"/>
      <c r="D55" s="34"/>
      <c r="E55" s="35" t="s">
        <v>14</v>
      </c>
      <c r="F55" s="36">
        <v>463</v>
      </c>
      <c r="G55" s="10"/>
      <c r="H55" s="10"/>
      <c r="I55" s="46">
        <f t="shared" si="48"/>
        <v>0</v>
      </c>
      <c r="J55" s="46">
        <f t="shared" si="49"/>
        <v>0</v>
      </c>
      <c r="K55" s="90">
        <f t="shared" si="50"/>
        <v>0</v>
      </c>
      <c r="L55" s="46">
        <f>ROUND((G55+H55)*(1+RESUMO!$P$11),2)</f>
        <v>0</v>
      </c>
      <c r="M55" s="46">
        <f t="shared" si="51"/>
        <v>0</v>
      </c>
    </row>
    <row r="56" spans="1:13" s="23" customFormat="1" ht="45.95" customHeight="1" x14ac:dyDescent="0.25">
      <c r="A56" s="33" t="s">
        <v>914</v>
      </c>
      <c r="B56" s="122" t="s">
        <v>285</v>
      </c>
      <c r="C56" s="123"/>
      <c r="D56" s="34"/>
      <c r="E56" s="35" t="s">
        <v>14</v>
      </c>
      <c r="F56" s="36">
        <v>230</v>
      </c>
      <c r="G56" s="10"/>
      <c r="H56" s="10"/>
      <c r="I56" s="46">
        <f t="shared" si="48"/>
        <v>0</v>
      </c>
      <c r="J56" s="46">
        <f t="shared" si="49"/>
        <v>0</v>
      </c>
      <c r="K56" s="90">
        <f t="shared" si="50"/>
        <v>0</v>
      </c>
      <c r="L56" s="46">
        <f>ROUND((G56+H56)*(1+RESUMO!$P$11),2)</f>
        <v>0</v>
      </c>
      <c r="M56" s="46">
        <f t="shared" si="51"/>
        <v>0</v>
      </c>
    </row>
    <row r="57" spans="1:13" s="23" customFormat="1" ht="45.95" customHeight="1" x14ac:dyDescent="0.25">
      <c r="A57" s="33" t="s">
        <v>915</v>
      </c>
      <c r="B57" s="122" t="s">
        <v>284</v>
      </c>
      <c r="C57" s="123"/>
      <c r="D57" s="34"/>
      <c r="E57" s="35" t="s">
        <v>14</v>
      </c>
      <c r="F57" s="36">
        <v>485</v>
      </c>
      <c r="G57" s="10"/>
      <c r="H57" s="10"/>
      <c r="I57" s="46">
        <f t="shared" si="48"/>
        <v>0</v>
      </c>
      <c r="J57" s="46">
        <f t="shared" si="49"/>
        <v>0</v>
      </c>
      <c r="K57" s="90">
        <f t="shared" si="50"/>
        <v>0</v>
      </c>
      <c r="L57" s="46">
        <f>ROUND((G57+H57)*(1+RESUMO!$P$11),2)</f>
        <v>0</v>
      </c>
      <c r="M57" s="46">
        <f t="shared" si="51"/>
        <v>0</v>
      </c>
    </row>
    <row r="58" spans="1:13" s="23" customFormat="1" ht="45.95" customHeight="1" x14ac:dyDescent="0.25">
      <c r="A58" s="33" t="s">
        <v>916</v>
      </c>
      <c r="B58" s="122" t="s">
        <v>283</v>
      </c>
      <c r="C58" s="123"/>
      <c r="D58" s="34"/>
      <c r="E58" s="35" t="s">
        <v>14</v>
      </c>
      <c r="F58" s="36">
        <v>463</v>
      </c>
      <c r="G58" s="10"/>
      <c r="H58" s="10"/>
      <c r="I58" s="46">
        <f t="shared" si="48"/>
        <v>0</v>
      </c>
      <c r="J58" s="46">
        <f t="shared" si="49"/>
        <v>0</v>
      </c>
      <c r="K58" s="90">
        <f t="shared" si="50"/>
        <v>0</v>
      </c>
      <c r="L58" s="46">
        <f>ROUND((G58+H58)*(1+RESUMO!$P$11),2)</f>
        <v>0</v>
      </c>
      <c r="M58" s="46">
        <f t="shared" si="51"/>
        <v>0</v>
      </c>
    </row>
    <row r="59" spans="1:13" s="23" customFormat="1" ht="45.95" customHeight="1" x14ac:dyDescent="0.25">
      <c r="A59" s="33" t="s">
        <v>917</v>
      </c>
      <c r="B59" s="122" t="s">
        <v>282</v>
      </c>
      <c r="C59" s="123"/>
      <c r="D59" s="34"/>
      <c r="E59" s="35" t="s">
        <v>14</v>
      </c>
      <c r="F59" s="36">
        <v>230</v>
      </c>
      <c r="G59" s="10"/>
      <c r="H59" s="10"/>
      <c r="I59" s="46">
        <f t="shared" si="48"/>
        <v>0</v>
      </c>
      <c r="J59" s="46">
        <f t="shared" si="49"/>
        <v>0</v>
      </c>
      <c r="K59" s="90">
        <f t="shared" si="50"/>
        <v>0</v>
      </c>
      <c r="L59" s="46">
        <f>ROUND((G59+H59)*(1+RESUMO!$P$11),2)</f>
        <v>0</v>
      </c>
      <c r="M59" s="46">
        <f t="shared" si="51"/>
        <v>0</v>
      </c>
    </row>
    <row r="60" spans="1:13" s="23" customFormat="1" ht="23.1" customHeight="1" x14ac:dyDescent="0.25">
      <c r="A60" s="33" t="s">
        <v>918</v>
      </c>
      <c r="B60" s="122" t="s">
        <v>281</v>
      </c>
      <c r="C60" s="123"/>
      <c r="D60" s="34"/>
      <c r="E60" s="35" t="s">
        <v>14</v>
      </c>
      <c r="F60" s="36">
        <v>160</v>
      </c>
      <c r="G60" s="10"/>
      <c r="H60" s="10"/>
      <c r="I60" s="46">
        <f t="shared" si="48"/>
        <v>0</v>
      </c>
      <c r="J60" s="46">
        <f t="shared" si="49"/>
        <v>0</v>
      </c>
      <c r="K60" s="90">
        <f t="shared" si="50"/>
        <v>0</v>
      </c>
      <c r="L60" s="46">
        <f>ROUND((G60+H60)*(1+RESUMO!$P$11),2)</f>
        <v>0</v>
      </c>
      <c r="M60" s="46">
        <f t="shared" si="51"/>
        <v>0</v>
      </c>
    </row>
    <row r="61" spans="1:13" s="23" customFormat="1" ht="23.1" customHeight="1" x14ac:dyDescent="0.25">
      <c r="A61" s="33" t="s">
        <v>919</v>
      </c>
      <c r="B61" s="122" t="s">
        <v>280</v>
      </c>
      <c r="C61" s="123"/>
      <c r="D61" s="34"/>
      <c r="E61" s="35" t="s">
        <v>15</v>
      </c>
      <c r="F61" s="36">
        <v>42</v>
      </c>
      <c r="G61" s="10"/>
      <c r="H61" s="10"/>
      <c r="I61" s="46">
        <f t="shared" si="48"/>
        <v>0</v>
      </c>
      <c r="J61" s="46">
        <f t="shared" si="49"/>
        <v>0</v>
      </c>
      <c r="K61" s="90">
        <f t="shared" si="50"/>
        <v>0</v>
      </c>
      <c r="L61" s="46">
        <f>ROUND((G61+H61)*(1+RESUMO!$P$11),2)</f>
        <v>0</v>
      </c>
      <c r="M61" s="46">
        <f t="shared" si="51"/>
        <v>0</v>
      </c>
    </row>
    <row r="62" spans="1:13" s="23" customFormat="1" ht="23.1" customHeight="1" x14ac:dyDescent="0.25">
      <c r="A62" s="33" t="s">
        <v>920</v>
      </c>
      <c r="B62" s="122" t="s">
        <v>273</v>
      </c>
      <c r="C62" s="123"/>
      <c r="D62" s="34"/>
      <c r="E62" s="35" t="s">
        <v>15</v>
      </c>
      <c r="F62" s="36">
        <v>42</v>
      </c>
      <c r="G62" s="10"/>
      <c r="H62" s="10"/>
      <c r="I62" s="46">
        <f t="shared" si="48"/>
        <v>0</v>
      </c>
      <c r="J62" s="46">
        <f t="shared" si="49"/>
        <v>0</v>
      </c>
      <c r="K62" s="90">
        <f t="shared" si="50"/>
        <v>0</v>
      </c>
      <c r="L62" s="46">
        <f>ROUND((G62+H62)*(1+RESUMO!$P$11),2)</f>
        <v>0</v>
      </c>
      <c r="M62" s="46">
        <f t="shared" si="51"/>
        <v>0</v>
      </c>
    </row>
    <row r="63" spans="1:13" s="23" customFormat="1" ht="23.1" customHeight="1" x14ac:dyDescent="0.25">
      <c r="A63" s="33" t="s">
        <v>921</v>
      </c>
      <c r="B63" s="122" t="s">
        <v>269</v>
      </c>
      <c r="C63" s="123"/>
      <c r="D63" s="34"/>
      <c r="E63" s="35" t="s">
        <v>15</v>
      </c>
      <c r="F63" s="36">
        <v>2</v>
      </c>
      <c r="G63" s="10"/>
      <c r="H63" s="10"/>
      <c r="I63" s="46">
        <f t="shared" si="48"/>
        <v>0</v>
      </c>
      <c r="J63" s="46">
        <f t="shared" si="49"/>
        <v>0</v>
      </c>
      <c r="K63" s="90">
        <f t="shared" si="50"/>
        <v>0</v>
      </c>
      <c r="L63" s="46">
        <f>ROUND((G63+H63)*(1+RESUMO!$P$11),2)</f>
        <v>0</v>
      </c>
      <c r="M63" s="46">
        <f t="shared" si="51"/>
        <v>0</v>
      </c>
    </row>
    <row r="64" spans="1:13" s="23" customFormat="1" ht="23.1" customHeight="1" x14ac:dyDescent="0.25">
      <c r="A64" s="33" t="s">
        <v>922</v>
      </c>
      <c r="B64" s="122" t="s">
        <v>278</v>
      </c>
      <c r="C64" s="123"/>
      <c r="D64" s="34"/>
      <c r="E64" s="35" t="s">
        <v>15</v>
      </c>
      <c r="F64" s="36">
        <v>2</v>
      </c>
      <c r="G64" s="10"/>
      <c r="H64" s="10"/>
      <c r="I64" s="46">
        <f t="shared" si="48"/>
        <v>0</v>
      </c>
      <c r="J64" s="46">
        <f t="shared" si="49"/>
        <v>0</v>
      </c>
      <c r="K64" s="90">
        <f t="shared" si="50"/>
        <v>0</v>
      </c>
      <c r="L64" s="46">
        <f>ROUND((G64+H64)*(1+RESUMO!$P$11),2)</f>
        <v>0</v>
      </c>
      <c r="M64" s="46">
        <f t="shared" si="51"/>
        <v>0</v>
      </c>
    </row>
    <row r="65" spans="1:13" s="23" customFormat="1" ht="23.1" customHeight="1" x14ac:dyDescent="0.25">
      <c r="A65" s="33" t="s">
        <v>923</v>
      </c>
      <c r="B65" s="122" t="s">
        <v>949</v>
      </c>
      <c r="C65" s="123"/>
      <c r="D65" s="34"/>
      <c r="E65" s="35" t="s">
        <v>15</v>
      </c>
      <c r="F65" s="36">
        <v>6</v>
      </c>
      <c r="G65" s="10"/>
      <c r="H65" s="10"/>
      <c r="I65" s="46">
        <f>ROUND(F65*G65,2)</f>
        <v>0</v>
      </c>
      <c r="J65" s="46">
        <f>ROUND(F65*H65,2)</f>
        <v>0</v>
      </c>
      <c r="K65" s="90">
        <f t="shared" si="50"/>
        <v>0</v>
      </c>
      <c r="L65" s="46">
        <f>ROUND((G65+H65)*(1+RESUMO!$P$11),2)</f>
        <v>0</v>
      </c>
      <c r="M65" s="46">
        <f>ROUND(F65*L65,2)</f>
        <v>0</v>
      </c>
    </row>
    <row r="66" spans="1:13" s="23" customFormat="1" ht="23.1" customHeight="1" x14ac:dyDescent="0.25">
      <c r="A66" s="29" t="s">
        <v>57</v>
      </c>
      <c r="B66" s="127" t="s">
        <v>303</v>
      </c>
      <c r="C66" s="128"/>
      <c r="D66" s="30"/>
      <c r="E66" s="31"/>
      <c r="F66" s="32"/>
      <c r="G66" s="32"/>
      <c r="H66" s="32"/>
      <c r="I66" s="32"/>
      <c r="J66" s="32"/>
      <c r="K66" s="32"/>
      <c r="L66" s="32"/>
      <c r="M66" s="32"/>
    </row>
    <row r="67" spans="1:13" s="23" customFormat="1" ht="45.95" customHeight="1" x14ac:dyDescent="0.25">
      <c r="A67" s="33" t="s">
        <v>137</v>
      </c>
      <c r="B67" s="122" t="s">
        <v>950</v>
      </c>
      <c r="C67" s="123"/>
      <c r="D67" s="34"/>
      <c r="E67" s="35" t="s">
        <v>15</v>
      </c>
      <c r="F67" s="36">
        <v>96</v>
      </c>
      <c r="G67" s="10"/>
      <c r="H67" s="10"/>
      <c r="I67" s="46">
        <f t="shared" ref="I67" si="52">ROUND(F67*G67,2)</f>
        <v>0</v>
      </c>
      <c r="J67" s="46">
        <f t="shared" ref="J67" si="53">ROUND(F67*H67,2)</f>
        <v>0</v>
      </c>
      <c r="K67" s="90">
        <f t="shared" ref="K67" si="54">I67+J67</f>
        <v>0</v>
      </c>
      <c r="L67" s="46">
        <f>ROUND((G67+H67)*(1+RESUMO!$P$11),2)</f>
        <v>0</v>
      </c>
      <c r="M67" s="46">
        <f t="shared" ref="M67" si="55">ROUND(F67*L67,2)</f>
        <v>0</v>
      </c>
    </row>
    <row r="68" spans="1:13" s="23" customFormat="1" ht="45.95" customHeight="1" x14ac:dyDescent="0.25">
      <c r="A68" s="33" t="s">
        <v>138</v>
      </c>
      <c r="B68" s="122" t="s">
        <v>951</v>
      </c>
      <c r="C68" s="123"/>
      <c r="D68" s="34"/>
      <c r="E68" s="35" t="s">
        <v>15</v>
      </c>
      <c r="F68" s="36">
        <v>9</v>
      </c>
      <c r="G68" s="10"/>
      <c r="H68" s="10"/>
      <c r="I68" s="46">
        <f t="shared" ref="I68:I72" si="56">ROUND(F68*G68,2)</f>
        <v>0</v>
      </c>
      <c r="J68" s="46">
        <f t="shared" ref="J68:J72" si="57">ROUND(F68*H68,2)</f>
        <v>0</v>
      </c>
      <c r="K68" s="90">
        <f t="shared" ref="K68:K72" si="58">I68+J68</f>
        <v>0</v>
      </c>
      <c r="L68" s="46">
        <f>ROUND((G68+H68)*(1+RESUMO!$P$11),2)</f>
        <v>0</v>
      </c>
      <c r="M68" s="46">
        <f t="shared" ref="M68:M72" si="59">ROUND(F68*L68,2)</f>
        <v>0</v>
      </c>
    </row>
    <row r="69" spans="1:13" s="23" customFormat="1" ht="45.95" customHeight="1" x14ac:dyDescent="0.25">
      <c r="A69" s="33" t="s">
        <v>139</v>
      </c>
      <c r="B69" s="122" t="s">
        <v>952</v>
      </c>
      <c r="C69" s="123"/>
      <c r="D69" s="34"/>
      <c r="E69" s="35" t="s">
        <v>15</v>
      </c>
      <c r="F69" s="36">
        <v>85</v>
      </c>
      <c r="G69" s="10"/>
      <c r="H69" s="10"/>
      <c r="I69" s="46">
        <f t="shared" si="56"/>
        <v>0</v>
      </c>
      <c r="J69" s="46">
        <f t="shared" si="57"/>
        <v>0</v>
      </c>
      <c r="K69" s="90">
        <f t="shared" si="58"/>
        <v>0</v>
      </c>
      <c r="L69" s="46">
        <f>ROUND((G69+H69)*(1+RESUMO!$P$11),2)</f>
        <v>0</v>
      </c>
      <c r="M69" s="46">
        <f t="shared" si="59"/>
        <v>0</v>
      </c>
    </row>
    <row r="70" spans="1:13" s="23" customFormat="1" ht="45.95" customHeight="1" x14ac:dyDescent="0.25">
      <c r="A70" s="33" t="s">
        <v>924</v>
      </c>
      <c r="B70" s="122" t="s">
        <v>953</v>
      </c>
      <c r="C70" s="123"/>
      <c r="D70" s="34"/>
      <c r="E70" s="35" t="s">
        <v>15</v>
      </c>
      <c r="F70" s="36">
        <v>17</v>
      </c>
      <c r="G70" s="10"/>
      <c r="H70" s="10"/>
      <c r="I70" s="46">
        <f t="shared" si="56"/>
        <v>0</v>
      </c>
      <c r="J70" s="46">
        <f t="shared" si="57"/>
        <v>0</v>
      </c>
      <c r="K70" s="90">
        <f t="shared" si="58"/>
        <v>0</v>
      </c>
      <c r="L70" s="46">
        <f>ROUND((G70+H70)*(1+RESUMO!$P$11),2)</f>
        <v>0</v>
      </c>
      <c r="M70" s="46">
        <f t="shared" si="59"/>
        <v>0</v>
      </c>
    </row>
    <row r="71" spans="1:13" s="23" customFormat="1" ht="45.95" customHeight="1" x14ac:dyDescent="0.25">
      <c r="A71" s="33" t="s">
        <v>925</v>
      </c>
      <c r="B71" s="122" t="s">
        <v>954</v>
      </c>
      <c r="C71" s="123"/>
      <c r="D71" s="34"/>
      <c r="E71" s="35" t="s">
        <v>15</v>
      </c>
      <c r="F71" s="36">
        <v>8</v>
      </c>
      <c r="G71" s="10"/>
      <c r="H71" s="10"/>
      <c r="I71" s="46">
        <f t="shared" si="56"/>
        <v>0</v>
      </c>
      <c r="J71" s="46">
        <f t="shared" si="57"/>
        <v>0</v>
      </c>
      <c r="K71" s="90">
        <f t="shared" si="58"/>
        <v>0</v>
      </c>
      <c r="L71" s="46">
        <f>ROUND((G71+H71)*(1+RESUMO!$P$11),2)</f>
        <v>0</v>
      </c>
      <c r="M71" s="46">
        <f t="shared" si="59"/>
        <v>0</v>
      </c>
    </row>
    <row r="72" spans="1:13" s="23" customFormat="1" ht="45.95" customHeight="1" x14ac:dyDescent="0.25">
      <c r="A72" s="33" t="s">
        <v>926</v>
      </c>
      <c r="B72" s="122" t="s">
        <v>955</v>
      </c>
      <c r="C72" s="123"/>
      <c r="D72" s="34"/>
      <c r="E72" s="35" t="s">
        <v>15</v>
      </c>
      <c r="F72" s="36">
        <v>84</v>
      </c>
      <c r="G72" s="10"/>
      <c r="H72" s="10"/>
      <c r="I72" s="46">
        <f t="shared" si="56"/>
        <v>0</v>
      </c>
      <c r="J72" s="46">
        <f t="shared" si="57"/>
        <v>0</v>
      </c>
      <c r="K72" s="90">
        <f t="shared" si="58"/>
        <v>0</v>
      </c>
      <c r="L72" s="46">
        <f>ROUND((G72+H72)*(1+RESUMO!$P$11),2)</f>
        <v>0</v>
      </c>
      <c r="M72" s="46">
        <f t="shared" si="59"/>
        <v>0</v>
      </c>
    </row>
    <row r="73" spans="1:13" s="23" customFormat="1" ht="23.1" customHeight="1" x14ac:dyDescent="0.25">
      <c r="A73" s="38">
        <v>3</v>
      </c>
      <c r="B73" s="125" t="s">
        <v>277</v>
      </c>
      <c r="C73" s="126"/>
      <c r="D73" s="25"/>
      <c r="E73" s="82"/>
      <c r="F73" s="27"/>
      <c r="G73" s="27"/>
      <c r="H73" s="27"/>
      <c r="I73" s="61">
        <f>SUM(I74:I81,I83:I92,I94:I99)</f>
        <v>0</v>
      </c>
      <c r="J73" s="61">
        <f t="shared" ref="J73:K73" si="60">SUM(J74:J81,J83:J92,J94:J99)</f>
        <v>0</v>
      </c>
      <c r="K73" s="61">
        <f t="shared" si="60"/>
        <v>0</v>
      </c>
      <c r="L73" s="27"/>
      <c r="M73" s="27"/>
    </row>
    <row r="74" spans="1:13" s="23" customFormat="1" ht="23.1" customHeight="1" x14ac:dyDescent="0.25">
      <c r="A74" s="29" t="s">
        <v>13</v>
      </c>
      <c r="B74" s="127" t="s">
        <v>276</v>
      </c>
      <c r="C74" s="128"/>
      <c r="D74" s="30"/>
      <c r="E74" s="31"/>
      <c r="F74" s="32"/>
      <c r="G74" s="64"/>
      <c r="H74" s="65"/>
      <c r="I74" s="65"/>
      <c r="J74" s="1"/>
      <c r="K74" s="97"/>
      <c r="L74" s="98"/>
      <c r="M74" s="99"/>
    </row>
    <row r="75" spans="1:13" s="23" customFormat="1" ht="19.5" customHeight="1" x14ac:dyDescent="0.25">
      <c r="A75" s="33" t="s">
        <v>40</v>
      </c>
      <c r="B75" s="122" t="s">
        <v>272</v>
      </c>
      <c r="C75" s="123"/>
      <c r="D75" s="34"/>
      <c r="E75" s="35" t="s">
        <v>15</v>
      </c>
      <c r="F75" s="36">
        <v>22</v>
      </c>
      <c r="G75" s="10"/>
      <c r="H75" s="10"/>
      <c r="I75" s="46">
        <f t="shared" ref="I75" si="61">ROUND(F75*G75,2)</f>
        <v>0</v>
      </c>
      <c r="J75" s="46">
        <f t="shared" ref="J75" si="62">ROUND(F75*H75,2)</f>
        <v>0</v>
      </c>
      <c r="K75" s="90">
        <f t="shared" ref="K75" si="63">I75+J75</f>
        <v>0</v>
      </c>
      <c r="L75" s="46">
        <f>ROUND((G75+H75)*(1+RESUMO!$P$11),2)</f>
        <v>0</v>
      </c>
      <c r="M75" s="46">
        <f t="shared" ref="M75" si="64">ROUND(F75*L75,2)</f>
        <v>0</v>
      </c>
    </row>
    <row r="76" spans="1:13" s="23" customFormat="1" ht="19.5" customHeight="1" x14ac:dyDescent="0.25">
      <c r="A76" s="33" t="s">
        <v>58</v>
      </c>
      <c r="B76" s="122" t="s">
        <v>275</v>
      </c>
      <c r="C76" s="123"/>
      <c r="D76" s="34"/>
      <c r="E76" s="35" t="s">
        <v>14</v>
      </c>
      <c r="F76" s="36">
        <v>138</v>
      </c>
      <c r="G76" s="10"/>
      <c r="H76" s="10"/>
      <c r="I76" s="46">
        <f t="shared" ref="I76:I80" si="65">ROUND(F76*G76,2)</f>
        <v>0</v>
      </c>
      <c r="J76" s="46">
        <f t="shared" ref="J76:J81" si="66">ROUND(F76*H76,2)</f>
        <v>0</v>
      </c>
      <c r="K76" s="90">
        <f t="shared" ref="K76:K81" si="67">I76+J76</f>
        <v>0</v>
      </c>
      <c r="L76" s="46">
        <f>ROUND((G76+H76)*(1+RESUMO!$P$11),2)</f>
        <v>0</v>
      </c>
      <c r="M76" s="46">
        <f t="shared" ref="M76:M81" si="68">ROUND(F76*L76,2)</f>
        <v>0</v>
      </c>
    </row>
    <row r="77" spans="1:13" s="23" customFormat="1" ht="19.5" customHeight="1" x14ac:dyDescent="0.25">
      <c r="A77" s="33" t="s">
        <v>59</v>
      </c>
      <c r="B77" s="122" t="s">
        <v>270</v>
      </c>
      <c r="C77" s="123"/>
      <c r="D77" s="34"/>
      <c r="E77" s="35" t="s">
        <v>14</v>
      </c>
      <c r="F77" s="36">
        <v>63</v>
      </c>
      <c r="G77" s="10"/>
      <c r="H77" s="10"/>
      <c r="I77" s="46">
        <f t="shared" si="65"/>
        <v>0</v>
      </c>
      <c r="J77" s="46">
        <f t="shared" si="66"/>
        <v>0</v>
      </c>
      <c r="K77" s="90">
        <f t="shared" si="67"/>
        <v>0</v>
      </c>
      <c r="L77" s="46">
        <f>ROUND((G77+H77)*(1+RESUMO!$P$11),2)</f>
        <v>0</v>
      </c>
      <c r="M77" s="46">
        <f t="shared" si="68"/>
        <v>0</v>
      </c>
    </row>
    <row r="78" spans="1:13" s="23" customFormat="1" ht="19.5" customHeight="1" x14ac:dyDescent="0.25">
      <c r="A78" s="33" t="s">
        <v>60</v>
      </c>
      <c r="B78" s="122" t="s">
        <v>274</v>
      </c>
      <c r="C78" s="123"/>
      <c r="D78" s="34"/>
      <c r="E78" s="35" t="s">
        <v>15</v>
      </c>
      <c r="F78" s="36">
        <v>13</v>
      </c>
      <c r="G78" s="10"/>
      <c r="H78" s="10"/>
      <c r="I78" s="46">
        <f t="shared" si="65"/>
        <v>0</v>
      </c>
      <c r="J78" s="46">
        <f t="shared" si="66"/>
        <v>0</v>
      </c>
      <c r="K78" s="90">
        <f t="shared" si="67"/>
        <v>0</v>
      </c>
      <c r="L78" s="46">
        <f>ROUND((G78+H78)*(1+RESUMO!$P$11),2)</f>
        <v>0</v>
      </c>
      <c r="M78" s="46">
        <f t="shared" si="68"/>
        <v>0</v>
      </c>
    </row>
    <row r="79" spans="1:13" s="23" customFormat="1" ht="19.5" customHeight="1" x14ac:dyDescent="0.25">
      <c r="A79" s="33" t="s">
        <v>141</v>
      </c>
      <c r="B79" s="122" t="s">
        <v>279</v>
      </c>
      <c r="C79" s="123"/>
      <c r="D79" s="34"/>
      <c r="E79" s="35" t="s">
        <v>15</v>
      </c>
      <c r="F79" s="36">
        <v>53</v>
      </c>
      <c r="G79" s="10"/>
      <c r="H79" s="10"/>
      <c r="I79" s="46">
        <f t="shared" si="65"/>
        <v>0</v>
      </c>
      <c r="J79" s="46">
        <f t="shared" si="66"/>
        <v>0</v>
      </c>
      <c r="K79" s="90">
        <f t="shared" si="67"/>
        <v>0</v>
      </c>
      <c r="L79" s="46">
        <f>ROUND((G79+H79)*(1+RESUMO!$P$11),2)</f>
        <v>0</v>
      </c>
      <c r="M79" s="46">
        <f t="shared" si="68"/>
        <v>0</v>
      </c>
    </row>
    <row r="80" spans="1:13" s="23" customFormat="1" ht="19.5" customHeight="1" x14ac:dyDescent="0.25">
      <c r="A80" s="33" t="s">
        <v>238</v>
      </c>
      <c r="B80" s="122" t="s">
        <v>269</v>
      </c>
      <c r="C80" s="123"/>
      <c r="D80" s="34"/>
      <c r="E80" s="35" t="s">
        <v>15</v>
      </c>
      <c r="F80" s="36">
        <v>44</v>
      </c>
      <c r="G80" s="10"/>
      <c r="H80" s="10"/>
      <c r="I80" s="46">
        <f t="shared" si="65"/>
        <v>0</v>
      </c>
      <c r="J80" s="46">
        <f t="shared" si="66"/>
        <v>0</v>
      </c>
      <c r="K80" s="90">
        <f t="shared" si="67"/>
        <v>0</v>
      </c>
      <c r="L80" s="46">
        <f>ROUND((G80+H80)*(1+RESUMO!$P$11),2)</f>
        <v>0</v>
      </c>
      <c r="M80" s="46">
        <f t="shared" si="68"/>
        <v>0</v>
      </c>
    </row>
    <row r="81" spans="1:13" s="23" customFormat="1" ht="19.5" customHeight="1" x14ac:dyDescent="0.25">
      <c r="A81" s="33" t="s">
        <v>237</v>
      </c>
      <c r="B81" s="122" t="s">
        <v>956</v>
      </c>
      <c r="C81" s="123"/>
      <c r="D81" s="34"/>
      <c r="E81" s="35" t="s">
        <v>14</v>
      </c>
      <c r="F81" s="36">
        <v>82</v>
      </c>
      <c r="G81" s="10"/>
      <c r="H81" s="10"/>
      <c r="I81" s="46">
        <f>ROUND(F81*G81,2)</f>
        <v>0</v>
      </c>
      <c r="J81" s="46">
        <f t="shared" si="66"/>
        <v>0</v>
      </c>
      <c r="K81" s="90">
        <f t="shared" si="67"/>
        <v>0</v>
      </c>
      <c r="L81" s="46">
        <f>ROUND((G81+H81)*(1+RESUMO!$P$11),2)</f>
        <v>0</v>
      </c>
      <c r="M81" s="46">
        <f t="shared" si="68"/>
        <v>0</v>
      </c>
    </row>
    <row r="82" spans="1:13" s="23" customFormat="1" ht="19.5" customHeight="1" x14ac:dyDescent="0.25">
      <c r="A82" s="29" t="s">
        <v>18</v>
      </c>
      <c r="B82" s="127" t="s">
        <v>957</v>
      </c>
      <c r="C82" s="128"/>
      <c r="D82" s="30"/>
      <c r="E82" s="31"/>
      <c r="F82" s="32"/>
      <c r="G82" s="32"/>
      <c r="H82" s="32"/>
      <c r="I82" s="32"/>
      <c r="J82" s="32"/>
      <c r="K82" s="32"/>
      <c r="L82" s="32"/>
      <c r="M82" s="32"/>
    </row>
    <row r="83" spans="1:13" s="23" customFormat="1" ht="23.1" customHeight="1" x14ac:dyDescent="0.25">
      <c r="A83" s="33" t="s">
        <v>41</v>
      </c>
      <c r="B83" s="122" t="s">
        <v>275</v>
      </c>
      <c r="C83" s="123"/>
      <c r="D83" s="34"/>
      <c r="E83" s="35" t="s">
        <v>14</v>
      </c>
      <c r="F83" s="36">
        <v>115</v>
      </c>
      <c r="G83" s="10"/>
      <c r="H83" s="10"/>
      <c r="I83" s="46">
        <f t="shared" ref="I83:I84" si="69">ROUND(F83*G83,2)</f>
        <v>0</v>
      </c>
      <c r="J83" s="46">
        <f t="shared" ref="J83:J84" si="70">ROUND(F83*H83,2)</f>
        <v>0</v>
      </c>
      <c r="K83" s="90">
        <f t="shared" ref="K83:K84" si="71">I83+J83</f>
        <v>0</v>
      </c>
      <c r="L83" s="46">
        <f>ROUND((G83+H83)*(1+RESUMO!$P$11),2)</f>
        <v>0</v>
      </c>
      <c r="M83" s="46">
        <f t="shared" ref="M83:M84" si="72">ROUND(F83*L83,2)</f>
        <v>0</v>
      </c>
    </row>
    <row r="84" spans="1:13" s="23" customFormat="1" ht="23.1" customHeight="1" x14ac:dyDescent="0.25">
      <c r="A84" s="33" t="s">
        <v>142</v>
      </c>
      <c r="B84" s="122" t="s">
        <v>279</v>
      </c>
      <c r="C84" s="123"/>
      <c r="D84" s="34"/>
      <c r="E84" s="35" t="s">
        <v>15</v>
      </c>
      <c r="F84" s="36">
        <v>68</v>
      </c>
      <c r="G84" s="10"/>
      <c r="H84" s="10"/>
      <c r="I84" s="46">
        <f t="shared" si="69"/>
        <v>0</v>
      </c>
      <c r="J84" s="46">
        <f t="shared" si="70"/>
        <v>0</v>
      </c>
      <c r="K84" s="90">
        <f t="shared" si="71"/>
        <v>0</v>
      </c>
      <c r="L84" s="46">
        <f>ROUND((G84+H84)*(1+RESUMO!$P$11),2)</f>
        <v>0</v>
      </c>
      <c r="M84" s="46">
        <f t="shared" si="72"/>
        <v>0</v>
      </c>
    </row>
    <row r="85" spans="1:13" s="23" customFormat="1" ht="45.95" customHeight="1" x14ac:dyDescent="0.25">
      <c r="A85" s="33" t="s">
        <v>143</v>
      </c>
      <c r="B85" s="122" t="s">
        <v>958</v>
      </c>
      <c r="C85" s="123"/>
      <c r="D85" s="34"/>
      <c r="E85" s="35" t="s">
        <v>15</v>
      </c>
      <c r="F85" s="36">
        <v>28</v>
      </c>
      <c r="G85" s="10"/>
      <c r="H85" s="10"/>
      <c r="I85" s="46">
        <f t="shared" ref="I85:I92" si="73">ROUND(F85*G85,2)</f>
        <v>0</v>
      </c>
      <c r="J85" s="46">
        <f t="shared" ref="J85:J92" si="74">ROUND(F85*H85,2)</f>
        <v>0</v>
      </c>
      <c r="K85" s="90">
        <f t="shared" ref="K85:K92" si="75">I85+J85</f>
        <v>0</v>
      </c>
      <c r="L85" s="46">
        <f>ROUND((G85+H85)*(1+RESUMO!$P$11),2)</f>
        <v>0</v>
      </c>
      <c r="M85" s="46">
        <f t="shared" ref="M85:M92" si="76">ROUND(F85*L85,2)</f>
        <v>0</v>
      </c>
    </row>
    <row r="86" spans="1:13" s="23" customFormat="1" ht="23.1" customHeight="1" x14ac:dyDescent="0.25">
      <c r="A86" s="33" t="s">
        <v>144</v>
      </c>
      <c r="B86" s="122" t="s">
        <v>959</v>
      </c>
      <c r="C86" s="123"/>
      <c r="D86" s="34"/>
      <c r="E86" s="35" t="s">
        <v>14</v>
      </c>
      <c r="F86" s="36">
        <v>548</v>
      </c>
      <c r="G86" s="10"/>
      <c r="H86" s="10"/>
      <c r="I86" s="46">
        <f t="shared" si="73"/>
        <v>0</v>
      </c>
      <c r="J86" s="46">
        <f t="shared" si="74"/>
        <v>0</v>
      </c>
      <c r="K86" s="90">
        <f t="shared" si="75"/>
        <v>0</v>
      </c>
      <c r="L86" s="46">
        <f>ROUND((G86+H86)*(1+RESUMO!$P$11),2)</f>
        <v>0</v>
      </c>
      <c r="M86" s="46">
        <f t="shared" si="76"/>
        <v>0</v>
      </c>
    </row>
    <row r="87" spans="1:13" s="23" customFormat="1" ht="23.1" customHeight="1" x14ac:dyDescent="0.25">
      <c r="A87" s="33" t="s">
        <v>233</v>
      </c>
      <c r="B87" s="122" t="s">
        <v>960</v>
      </c>
      <c r="C87" s="123"/>
      <c r="D87" s="34"/>
      <c r="E87" s="35" t="s">
        <v>140</v>
      </c>
      <c r="F87" s="36">
        <v>106</v>
      </c>
      <c r="G87" s="10"/>
      <c r="H87" s="10"/>
      <c r="I87" s="46">
        <f t="shared" si="73"/>
        <v>0</v>
      </c>
      <c r="J87" s="46">
        <f t="shared" si="74"/>
        <v>0</v>
      </c>
      <c r="K87" s="90">
        <f t="shared" si="75"/>
        <v>0</v>
      </c>
      <c r="L87" s="46">
        <f>ROUND((G87+H87)*(1+RESUMO!$P$11),2)</f>
        <v>0</v>
      </c>
      <c r="M87" s="46">
        <f t="shared" si="76"/>
        <v>0</v>
      </c>
    </row>
    <row r="88" spans="1:13" s="23" customFormat="1" ht="23.1" customHeight="1" x14ac:dyDescent="0.25">
      <c r="A88" s="33" t="s">
        <v>231</v>
      </c>
      <c r="B88" s="122" t="s">
        <v>961</v>
      </c>
      <c r="C88" s="123"/>
      <c r="D88" s="34"/>
      <c r="E88" s="35" t="s">
        <v>15</v>
      </c>
      <c r="F88" s="36">
        <v>4</v>
      </c>
      <c r="G88" s="10"/>
      <c r="H88" s="10"/>
      <c r="I88" s="46">
        <f t="shared" si="73"/>
        <v>0</v>
      </c>
      <c r="J88" s="46">
        <f t="shared" si="74"/>
        <v>0</v>
      </c>
      <c r="K88" s="90">
        <f t="shared" si="75"/>
        <v>0</v>
      </c>
      <c r="L88" s="46">
        <f>ROUND((G88+H88)*(1+RESUMO!$P$11),2)</f>
        <v>0</v>
      </c>
      <c r="M88" s="46">
        <f t="shared" si="76"/>
        <v>0</v>
      </c>
    </row>
    <row r="89" spans="1:13" s="23" customFormat="1" ht="23.1" customHeight="1" x14ac:dyDescent="0.25">
      <c r="A89" s="33" t="s">
        <v>229</v>
      </c>
      <c r="B89" s="122" t="s">
        <v>962</v>
      </c>
      <c r="C89" s="123"/>
      <c r="D89" s="34"/>
      <c r="E89" s="35" t="s">
        <v>15</v>
      </c>
      <c r="F89" s="36">
        <v>4</v>
      </c>
      <c r="G89" s="10"/>
      <c r="H89" s="10"/>
      <c r="I89" s="46">
        <f t="shared" si="73"/>
        <v>0</v>
      </c>
      <c r="J89" s="46">
        <f t="shared" si="74"/>
        <v>0</v>
      </c>
      <c r="K89" s="90">
        <f t="shared" si="75"/>
        <v>0</v>
      </c>
      <c r="L89" s="46">
        <f>ROUND((G89+H89)*(1+RESUMO!$P$11),2)</f>
        <v>0</v>
      </c>
      <c r="M89" s="46">
        <f t="shared" si="76"/>
        <v>0</v>
      </c>
    </row>
    <row r="90" spans="1:13" s="23" customFormat="1" ht="23.1" customHeight="1" x14ac:dyDescent="0.25">
      <c r="A90" s="33" t="s">
        <v>226</v>
      </c>
      <c r="B90" s="122" t="s">
        <v>963</v>
      </c>
      <c r="C90" s="123"/>
      <c r="D90" s="34"/>
      <c r="E90" s="35" t="s">
        <v>15</v>
      </c>
      <c r="F90" s="36">
        <v>4</v>
      </c>
      <c r="G90" s="10"/>
      <c r="H90" s="10"/>
      <c r="I90" s="46">
        <f t="shared" si="73"/>
        <v>0</v>
      </c>
      <c r="J90" s="46">
        <f t="shared" si="74"/>
        <v>0</v>
      </c>
      <c r="K90" s="90">
        <f t="shared" si="75"/>
        <v>0</v>
      </c>
      <c r="L90" s="46">
        <f>ROUND((G90+H90)*(1+RESUMO!$P$11),2)</f>
        <v>0</v>
      </c>
      <c r="M90" s="46">
        <f t="shared" si="76"/>
        <v>0</v>
      </c>
    </row>
    <row r="91" spans="1:13" s="23" customFormat="1" ht="23.1" customHeight="1" x14ac:dyDescent="0.25">
      <c r="A91" s="33" t="s">
        <v>223</v>
      </c>
      <c r="B91" s="122" t="s">
        <v>964</v>
      </c>
      <c r="C91" s="123"/>
      <c r="D91" s="34"/>
      <c r="E91" s="35" t="s">
        <v>15</v>
      </c>
      <c r="F91" s="36">
        <v>4</v>
      </c>
      <c r="G91" s="10"/>
      <c r="H91" s="10"/>
      <c r="I91" s="46">
        <f t="shared" si="73"/>
        <v>0</v>
      </c>
      <c r="J91" s="46">
        <f t="shared" si="74"/>
        <v>0</v>
      </c>
      <c r="K91" s="90">
        <f t="shared" si="75"/>
        <v>0</v>
      </c>
      <c r="L91" s="46">
        <f>ROUND((G91+H91)*(1+RESUMO!$P$11),2)</f>
        <v>0</v>
      </c>
      <c r="M91" s="46">
        <f t="shared" si="76"/>
        <v>0</v>
      </c>
    </row>
    <row r="92" spans="1:13" s="23" customFormat="1" ht="23.1" customHeight="1" x14ac:dyDescent="0.25">
      <c r="A92" s="33" t="s">
        <v>299</v>
      </c>
      <c r="B92" s="122" t="s">
        <v>965</v>
      </c>
      <c r="C92" s="123"/>
      <c r="D92" s="34"/>
      <c r="E92" s="35" t="s">
        <v>14</v>
      </c>
      <c r="F92" s="36">
        <v>4</v>
      </c>
      <c r="G92" s="10"/>
      <c r="H92" s="10"/>
      <c r="I92" s="46">
        <f t="shared" si="73"/>
        <v>0</v>
      </c>
      <c r="J92" s="46">
        <f t="shared" si="74"/>
        <v>0</v>
      </c>
      <c r="K92" s="90">
        <f t="shared" si="75"/>
        <v>0</v>
      </c>
      <c r="L92" s="46">
        <f>ROUND((G92+H92)*(1+RESUMO!$P$11),2)</f>
        <v>0</v>
      </c>
      <c r="M92" s="46">
        <f t="shared" si="76"/>
        <v>0</v>
      </c>
    </row>
    <row r="93" spans="1:13" s="23" customFormat="1" ht="23.1" customHeight="1" x14ac:dyDescent="0.25">
      <c r="A93" s="29" t="s">
        <v>145</v>
      </c>
      <c r="B93" s="127" t="s">
        <v>271</v>
      </c>
      <c r="C93" s="128"/>
      <c r="D93" s="30"/>
      <c r="E93" s="31"/>
      <c r="F93" s="32"/>
      <c r="G93" s="32"/>
      <c r="H93" s="32"/>
      <c r="I93" s="32"/>
      <c r="J93" s="32"/>
      <c r="K93" s="32"/>
      <c r="L93" s="32"/>
      <c r="M93" s="32"/>
    </row>
    <row r="94" spans="1:13" s="23" customFormat="1" ht="23.1" customHeight="1" x14ac:dyDescent="0.25">
      <c r="A94" s="33" t="s">
        <v>146</v>
      </c>
      <c r="B94" s="122" t="s">
        <v>270</v>
      </c>
      <c r="C94" s="123"/>
      <c r="D94" s="34"/>
      <c r="E94" s="35" t="s">
        <v>14</v>
      </c>
      <c r="F94" s="36">
        <v>2945</v>
      </c>
      <c r="G94" s="10"/>
      <c r="H94" s="10"/>
      <c r="I94" s="46">
        <f t="shared" ref="I94:I98" si="77">ROUND(F94*G94,2)</f>
        <v>0</v>
      </c>
      <c r="J94" s="46">
        <f t="shared" ref="J94:J98" si="78">ROUND(F94*H94,2)</f>
        <v>0</v>
      </c>
      <c r="K94" s="90">
        <f t="shared" ref="K94:K98" si="79">I94+J94</f>
        <v>0</v>
      </c>
      <c r="L94" s="46">
        <f>ROUND((G94+H94)*(1+RESUMO!$P$11),2)</f>
        <v>0</v>
      </c>
      <c r="M94" s="46">
        <f t="shared" ref="M94:M98" si="80">ROUND(F94*L94,2)</f>
        <v>0</v>
      </c>
    </row>
    <row r="95" spans="1:13" s="23" customFormat="1" ht="23.1" customHeight="1" x14ac:dyDescent="0.25">
      <c r="A95" s="33" t="s">
        <v>147</v>
      </c>
      <c r="B95" s="122" t="s">
        <v>269</v>
      </c>
      <c r="C95" s="123"/>
      <c r="D95" s="34"/>
      <c r="E95" s="35" t="s">
        <v>15</v>
      </c>
      <c r="F95" s="36">
        <v>70</v>
      </c>
      <c r="G95" s="10"/>
      <c r="H95" s="10"/>
      <c r="I95" s="46">
        <f t="shared" si="77"/>
        <v>0</v>
      </c>
      <c r="J95" s="46">
        <f t="shared" si="78"/>
        <v>0</v>
      </c>
      <c r="K95" s="90">
        <f t="shared" si="79"/>
        <v>0</v>
      </c>
      <c r="L95" s="46">
        <f>ROUND((G95+H95)*(1+RESUMO!$P$11),2)</f>
        <v>0</v>
      </c>
      <c r="M95" s="46">
        <f t="shared" si="80"/>
        <v>0</v>
      </c>
    </row>
    <row r="96" spans="1:13" s="23" customFormat="1" ht="23.1" customHeight="1" x14ac:dyDescent="0.25">
      <c r="A96" s="33" t="s">
        <v>148</v>
      </c>
      <c r="B96" s="122" t="s">
        <v>966</v>
      </c>
      <c r="C96" s="123"/>
      <c r="D96" s="34"/>
      <c r="E96" s="35" t="s">
        <v>15</v>
      </c>
      <c r="F96" s="36">
        <v>53</v>
      </c>
      <c r="G96" s="10"/>
      <c r="H96" s="10"/>
      <c r="I96" s="46">
        <f t="shared" si="77"/>
        <v>0</v>
      </c>
      <c r="J96" s="46">
        <f t="shared" si="78"/>
        <v>0</v>
      </c>
      <c r="K96" s="90">
        <f t="shared" si="79"/>
        <v>0</v>
      </c>
      <c r="L96" s="46">
        <f>ROUND((G96+H96)*(1+RESUMO!$P$11),2)</f>
        <v>0</v>
      </c>
      <c r="M96" s="46">
        <f t="shared" si="80"/>
        <v>0</v>
      </c>
    </row>
    <row r="97" spans="1:13" s="23" customFormat="1" ht="23.1" customHeight="1" x14ac:dyDescent="0.25">
      <c r="A97" s="33" t="s">
        <v>149</v>
      </c>
      <c r="B97" s="122" t="s">
        <v>967</v>
      </c>
      <c r="C97" s="123"/>
      <c r="D97" s="34"/>
      <c r="E97" s="35" t="s">
        <v>15</v>
      </c>
      <c r="F97" s="36">
        <v>12</v>
      </c>
      <c r="G97" s="10"/>
      <c r="H97" s="10"/>
      <c r="I97" s="46">
        <f t="shared" si="77"/>
        <v>0</v>
      </c>
      <c r="J97" s="46">
        <f t="shared" si="78"/>
        <v>0</v>
      </c>
      <c r="K97" s="90">
        <f t="shared" si="79"/>
        <v>0</v>
      </c>
      <c r="L97" s="46">
        <f>ROUND((G97+H97)*(1+RESUMO!$P$11),2)</f>
        <v>0</v>
      </c>
      <c r="M97" s="46">
        <f t="shared" si="80"/>
        <v>0</v>
      </c>
    </row>
    <row r="98" spans="1:13" s="23" customFormat="1" ht="23.1" customHeight="1" x14ac:dyDescent="0.25">
      <c r="A98" s="33" t="s">
        <v>150</v>
      </c>
      <c r="B98" s="122" t="s">
        <v>968</v>
      </c>
      <c r="C98" s="123"/>
      <c r="D98" s="34"/>
      <c r="E98" s="35" t="s">
        <v>15</v>
      </c>
      <c r="F98" s="36">
        <v>4</v>
      </c>
      <c r="G98" s="10"/>
      <c r="H98" s="10"/>
      <c r="I98" s="46">
        <f t="shared" si="77"/>
        <v>0</v>
      </c>
      <c r="J98" s="46">
        <f t="shared" si="78"/>
        <v>0</v>
      </c>
      <c r="K98" s="90">
        <f t="shared" si="79"/>
        <v>0</v>
      </c>
      <c r="L98" s="46">
        <f>ROUND((G98+H98)*(1+RESUMO!$P$11),2)</f>
        <v>0</v>
      </c>
      <c r="M98" s="46">
        <f t="shared" si="80"/>
        <v>0</v>
      </c>
    </row>
    <row r="99" spans="1:13" s="23" customFormat="1" ht="45.95" customHeight="1" x14ac:dyDescent="0.25">
      <c r="A99" s="33" t="s">
        <v>296</v>
      </c>
      <c r="B99" s="122" t="s">
        <v>969</v>
      </c>
      <c r="C99" s="123"/>
      <c r="D99" s="34"/>
      <c r="E99" s="35" t="s">
        <v>15</v>
      </c>
      <c r="F99" s="36">
        <v>24</v>
      </c>
      <c r="G99" s="10"/>
      <c r="H99" s="10"/>
      <c r="I99" s="46">
        <f t="shared" ref="I99" si="81">ROUND(F99*G99,2)</f>
        <v>0</v>
      </c>
      <c r="J99" s="46">
        <f t="shared" ref="J99" si="82">ROUND(F99*H99,2)</f>
        <v>0</v>
      </c>
      <c r="K99" s="90">
        <f t="shared" ref="K99" si="83">I99+J99</f>
        <v>0</v>
      </c>
      <c r="L99" s="46">
        <f>ROUND((G99+H99)*(1+RESUMO!$P$11),2)</f>
        <v>0</v>
      </c>
      <c r="M99" s="46">
        <f t="shared" ref="M99" si="84">ROUND(F99*L99,2)</f>
        <v>0</v>
      </c>
    </row>
    <row r="100" spans="1:13" s="23" customFormat="1" ht="23.1" customHeight="1" x14ac:dyDescent="0.25">
      <c r="A100" s="38">
        <v>4</v>
      </c>
      <c r="B100" s="125" t="s">
        <v>268</v>
      </c>
      <c r="C100" s="126"/>
      <c r="D100" s="25"/>
      <c r="E100" s="82"/>
      <c r="F100" s="27"/>
      <c r="G100" s="27"/>
      <c r="H100" s="27"/>
      <c r="I100" s="61">
        <f>SUM(I101:I104)</f>
        <v>0</v>
      </c>
      <c r="J100" s="61">
        <f t="shared" ref="J100" si="85">SUM(J101:J104)</f>
        <v>0</v>
      </c>
      <c r="K100" s="61">
        <f>SUM(K101:K104)</f>
        <v>0</v>
      </c>
      <c r="L100" s="27"/>
      <c r="M100" s="27"/>
    </row>
    <row r="101" spans="1:13" s="23" customFormat="1" ht="23.1" customHeight="1" x14ac:dyDescent="0.25">
      <c r="A101" s="29" t="s">
        <v>88</v>
      </c>
      <c r="B101" s="127" t="s">
        <v>970</v>
      </c>
      <c r="C101" s="128"/>
      <c r="D101" s="30"/>
      <c r="E101" s="31"/>
      <c r="F101" s="32"/>
      <c r="G101" s="32"/>
      <c r="H101" s="32"/>
      <c r="I101" s="32"/>
      <c r="J101" s="32"/>
      <c r="K101" s="32"/>
      <c r="L101" s="32"/>
      <c r="M101" s="32"/>
    </row>
    <row r="102" spans="1:13" s="23" customFormat="1" ht="69" customHeight="1" x14ac:dyDescent="0.25">
      <c r="A102" s="33" t="s">
        <v>16</v>
      </c>
      <c r="B102" s="122" t="s">
        <v>971</v>
      </c>
      <c r="C102" s="123"/>
      <c r="D102" s="34"/>
      <c r="E102" s="35" t="s">
        <v>15</v>
      </c>
      <c r="F102" s="36">
        <v>1</v>
      </c>
      <c r="G102" s="10"/>
      <c r="H102" s="10"/>
      <c r="I102" s="46">
        <f t="shared" ref="I102:I104" si="86">ROUND(F102*G102,2)</f>
        <v>0</v>
      </c>
      <c r="J102" s="46">
        <f t="shared" ref="J102:J104" si="87">ROUND(F102*H102,2)</f>
        <v>0</v>
      </c>
      <c r="K102" s="90">
        <f t="shared" ref="K102:K104" si="88">I102+J102</f>
        <v>0</v>
      </c>
      <c r="L102" s="46">
        <f>ROUND((G102+H102)*(1+RESUMO!$P$11),2)</f>
        <v>0</v>
      </c>
      <c r="M102" s="46">
        <f t="shared" ref="M102:M104" si="89">ROUND(F102*L102,2)</f>
        <v>0</v>
      </c>
    </row>
    <row r="103" spans="1:13" s="23" customFormat="1" ht="69" customHeight="1" x14ac:dyDescent="0.25">
      <c r="A103" s="33" t="s">
        <v>17</v>
      </c>
      <c r="B103" s="122" t="s">
        <v>972</v>
      </c>
      <c r="C103" s="123"/>
      <c r="D103" s="34"/>
      <c r="E103" s="35" t="s">
        <v>15</v>
      </c>
      <c r="F103" s="36">
        <v>7</v>
      </c>
      <c r="G103" s="10"/>
      <c r="H103" s="10"/>
      <c r="I103" s="46">
        <f t="shared" si="86"/>
        <v>0</v>
      </c>
      <c r="J103" s="46">
        <f t="shared" si="87"/>
        <v>0</v>
      </c>
      <c r="K103" s="90">
        <f t="shared" si="88"/>
        <v>0</v>
      </c>
      <c r="L103" s="46">
        <f>ROUND((G103+H103)*(1+RESUMO!$P$11),2)</f>
        <v>0</v>
      </c>
      <c r="M103" s="46">
        <f t="shared" si="89"/>
        <v>0</v>
      </c>
    </row>
    <row r="104" spans="1:13" s="23" customFormat="1" ht="23.1" customHeight="1" x14ac:dyDescent="0.25">
      <c r="A104" s="33" t="s">
        <v>160</v>
      </c>
      <c r="B104" s="122" t="s">
        <v>973</v>
      </c>
      <c r="C104" s="123"/>
      <c r="D104" s="34"/>
      <c r="E104" s="35" t="s">
        <v>15</v>
      </c>
      <c r="F104" s="36">
        <v>7</v>
      </c>
      <c r="G104" s="10"/>
      <c r="H104" s="10"/>
      <c r="I104" s="46">
        <f t="shared" si="86"/>
        <v>0</v>
      </c>
      <c r="J104" s="46">
        <f t="shared" si="87"/>
        <v>0</v>
      </c>
      <c r="K104" s="90">
        <f t="shared" si="88"/>
        <v>0</v>
      </c>
      <c r="L104" s="46">
        <f>ROUND((G104+H104)*(1+RESUMO!$P$11),2)</f>
        <v>0</v>
      </c>
      <c r="M104" s="46">
        <f t="shared" si="89"/>
        <v>0</v>
      </c>
    </row>
    <row r="105" spans="1:13" ht="37.5" customHeight="1" x14ac:dyDescent="0.25">
      <c r="A105" s="49"/>
      <c r="B105" s="164"/>
      <c r="C105" s="164"/>
      <c r="D105" s="164"/>
      <c r="E105" s="164"/>
      <c r="F105" s="164"/>
      <c r="G105" s="164"/>
      <c r="H105" s="7" t="s">
        <v>9</v>
      </c>
      <c r="I105" s="100">
        <f>SUM(I9)</f>
        <v>0</v>
      </c>
      <c r="J105" s="100">
        <f t="shared" ref="J105" si="90">SUM(J9)</f>
        <v>0</v>
      </c>
      <c r="K105" s="100">
        <f>SUM(K9)</f>
        <v>0</v>
      </c>
      <c r="L105" s="101"/>
      <c r="M105" s="101"/>
    </row>
    <row r="107" spans="1:13" ht="18" customHeight="1" x14ac:dyDescent="0.25">
      <c r="J107" s="3"/>
      <c r="K107" s="3"/>
      <c r="L107" s="2"/>
    </row>
    <row r="108" spans="1:13" ht="18" customHeight="1" x14ac:dyDescent="0.25">
      <c r="J108" s="3"/>
      <c r="K108" s="3"/>
      <c r="L108" s="2"/>
    </row>
  </sheetData>
  <sheetProtection algorithmName="SHA-512" hashValue="exibI/5sn+lV/aBT5q/dG42XOa5w2b4ICNqofAGKIi5hTNCw4Oew24sa5VdT/OUW85q476UoK6DdqCCBNcjI9A==" saltValue="9WuEr37YuzYTKyhfnSYVTQ==" spinCount="100000" sheet="1" formatCells="0" formatColumns="0" formatRows="0" insertColumns="0"/>
  <mergeCells count="108">
    <mergeCell ref="B89:C89"/>
    <mergeCell ref="B32:C32"/>
    <mergeCell ref="B36:C36"/>
    <mergeCell ref="B82:C82"/>
    <mergeCell ref="B83:C83"/>
    <mergeCell ref="B84:C84"/>
    <mergeCell ref="B85:C85"/>
    <mergeCell ref="B90:C90"/>
    <mergeCell ref="B91:C91"/>
    <mergeCell ref="B8:C8"/>
    <mergeCell ref="A1:B7"/>
    <mergeCell ref="C1:M1"/>
    <mergeCell ref="C2:L2"/>
    <mergeCell ref="C3:L3"/>
    <mergeCell ref="C4:G4"/>
    <mergeCell ref="H4:K4"/>
    <mergeCell ref="C5:G5"/>
    <mergeCell ref="H5:K5"/>
    <mergeCell ref="C6:K6"/>
    <mergeCell ref="L6:M7"/>
    <mergeCell ref="C7:K7"/>
    <mergeCell ref="B11:C11"/>
    <mergeCell ref="B10:C10"/>
    <mergeCell ref="B17:C17"/>
    <mergeCell ref="B18:C18"/>
    <mergeCell ref="B12:C12"/>
    <mergeCell ref="B13:C13"/>
    <mergeCell ref="B79:C79"/>
    <mergeCell ref="B80:C80"/>
    <mergeCell ref="B81:C81"/>
    <mergeCell ref="B61:C61"/>
    <mergeCell ref="B72:C72"/>
    <mergeCell ref="B73:C73"/>
    <mergeCell ref="B14:C14"/>
    <mergeCell ref="B15:C15"/>
    <mergeCell ref="B16:C16"/>
    <mergeCell ref="B95:C95"/>
    <mergeCell ref="B96:C96"/>
    <mergeCell ref="B97:C97"/>
    <mergeCell ref="B98:C98"/>
    <mergeCell ref="B99:C99"/>
    <mergeCell ref="B53:C53"/>
    <mergeCell ref="B54:C54"/>
    <mergeCell ref="B55:C55"/>
    <mergeCell ref="B86:C86"/>
    <mergeCell ref="B87:C87"/>
    <mergeCell ref="B88:C88"/>
    <mergeCell ref="B66:C66"/>
    <mergeCell ref="B67:C67"/>
    <mergeCell ref="B68:C68"/>
    <mergeCell ref="B69:C69"/>
    <mergeCell ref="B70:C70"/>
    <mergeCell ref="B71:C71"/>
    <mergeCell ref="B75:C75"/>
    <mergeCell ref="B76:C76"/>
    <mergeCell ref="B77:C77"/>
    <mergeCell ref="B78:C78"/>
    <mergeCell ref="B92:C92"/>
    <mergeCell ref="B93:C93"/>
    <mergeCell ref="B94:C94"/>
    <mergeCell ref="B103:C103"/>
    <mergeCell ref="B44:C44"/>
    <mergeCell ref="B45:C45"/>
    <mergeCell ref="B19:C19"/>
    <mergeCell ref="B20:C20"/>
    <mergeCell ref="B21:C21"/>
    <mergeCell ref="B22:C22"/>
    <mergeCell ref="B50:C50"/>
    <mergeCell ref="B28:C28"/>
    <mergeCell ref="B25:C25"/>
    <mergeCell ref="B41:C41"/>
    <mergeCell ref="B30:C30"/>
    <mergeCell ref="B23:C23"/>
    <mergeCell ref="B24:C24"/>
    <mergeCell ref="B51:C51"/>
    <mergeCell ref="B52:C52"/>
    <mergeCell ref="B64:C64"/>
    <mergeCell ref="B65:C65"/>
    <mergeCell ref="B74:C74"/>
    <mergeCell ref="B56:C56"/>
    <mergeCell ref="B57:C57"/>
    <mergeCell ref="B58:C58"/>
    <mergeCell ref="B59:C59"/>
    <mergeCell ref="B60:C60"/>
    <mergeCell ref="B105:G105"/>
    <mergeCell ref="B26:C26"/>
    <mergeCell ref="B47:C47"/>
    <mergeCell ref="B29:C29"/>
    <mergeCell ref="B37:C37"/>
    <mergeCell ref="B38:C38"/>
    <mergeCell ref="B39:C39"/>
    <mergeCell ref="B40:C40"/>
    <mergeCell ref="B46:C46"/>
    <mergeCell ref="B43:C43"/>
    <mergeCell ref="B34:C34"/>
    <mergeCell ref="B35:C35"/>
    <mergeCell ref="B62:C62"/>
    <mergeCell ref="B63:C63"/>
    <mergeCell ref="B48:C48"/>
    <mergeCell ref="B49:C49"/>
    <mergeCell ref="B42:C42"/>
    <mergeCell ref="B33:C33"/>
    <mergeCell ref="B31:C31"/>
    <mergeCell ref="B27:C27"/>
    <mergeCell ref="B104:C104"/>
    <mergeCell ref="B100:C100"/>
    <mergeCell ref="B101:C101"/>
    <mergeCell ref="B102:C102"/>
  </mergeCells>
  <printOptions horizontalCentered="1"/>
  <pageMargins left="0.25" right="0.25" top="0.75" bottom="0.75" header="0.3" footer="0.3"/>
  <pageSetup paperSize="9" scale="45" fitToHeight="0" orientation="landscape" horizontalDpi="4294967293" verticalDpi="4294967293" r:id="rId1"/>
  <headerFooter alignWithMargins="0">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M28"/>
  <sheetViews>
    <sheetView showGridLines="0" topLeftCell="A2" zoomScaleNormal="100" zoomScaleSheetLayoutView="55" workbookViewId="0">
      <selection activeCell="B8" sqref="B8:C8"/>
    </sheetView>
  </sheetViews>
  <sheetFormatPr defaultColWidth="6.7109375" defaultRowHeight="18" customHeight="1" x14ac:dyDescent="0.25"/>
  <cols>
    <col min="1" max="1" width="11.42578125" style="13" customWidth="1"/>
    <col min="2" max="2" width="47.140625" style="13" customWidth="1"/>
    <col min="3" max="3" width="47.140625" style="53" customWidth="1"/>
    <col min="4" max="4" width="28.5703125" style="13" customWidth="1"/>
    <col min="5" max="6" width="14.28515625" style="13" customWidth="1"/>
    <col min="7" max="7" width="20" style="13" customWidth="1"/>
    <col min="8" max="8" width="20" style="54" customWidth="1"/>
    <col min="9" max="11" width="22.85546875" style="13" customWidth="1"/>
    <col min="12" max="13" width="20" style="13" customWidth="1"/>
    <col min="14" max="14" width="29" style="13" customWidth="1"/>
    <col min="15" max="16384" width="6.7109375" style="13"/>
  </cols>
  <sheetData>
    <row r="1" spans="1:13" ht="19.5" customHeight="1" x14ac:dyDescent="0.25">
      <c r="A1" s="134" t="s">
        <v>336</v>
      </c>
      <c r="B1" s="135"/>
      <c r="C1" s="138" t="s">
        <v>337</v>
      </c>
      <c r="D1" s="139"/>
      <c r="E1" s="139"/>
      <c r="F1" s="139"/>
      <c r="G1" s="139"/>
      <c r="H1" s="139"/>
      <c r="I1" s="139"/>
      <c r="J1" s="139"/>
      <c r="K1" s="139"/>
      <c r="L1" s="139"/>
      <c r="M1" s="140"/>
    </row>
    <row r="2" spans="1:13" ht="19.5" customHeight="1" x14ac:dyDescent="0.25">
      <c r="A2" s="136"/>
      <c r="B2" s="137"/>
      <c r="C2" s="141" t="s">
        <v>338</v>
      </c>
      <c r="D2" s="142"/>
      <c r="E2" s="142"/>
      <c r="F2" s="142"/>
      <c r="G2" s="142"/>
      <c r="H2" s="142"/>
      <c r="I2" s="142"/>
      <c r="J2" s="142"/>
      <c r="K2" s="142"/>
      <c r="L2" s="143"/>
      <c r="M2" s="14" t="s">
        <v>1</v>
      </c>
    </row>
    <row r="3" spans="1:13" ht="19.5" customHeight="1" x14ac:dyDescent="0.25">
      <c r="A3" s="136"/>
      <c r="B3" s="137"/>
      <c r="C3" s="144"/>
      <c r="D3" s="145"/>
      <c r="E3" s="145"/>
      <c r="F3" s="145"/>
      <c r="G3" s="145"/>
      <c r="H3" s="145"/>
      <c r="I3" s="145"/>
      <c r="J3" s="145"/>
      <c r="K3" s="145"/>
      <c r="L3" s="146"/>
      <c r="M3" s="6"/>
    </row>
    <row r="4" spans="1:13" ht="19.5" customHeight="1" x14ac:dyDescent="0.25">
      <c r="A4" s="136"/>
      <c r="B4" s="137"/>
      <c r="C4" s="141" t="s">
        <v>3</v>
      </c>
      <c r="D4" s="142"/>
      <c r="E4" s="142"/>
      <c r="F4" s="142"/>
      <c r="G4" s="143"/>
      <c r="H4" s="141" t="s">
        <v>5</v>
      </c>
      <c r="I4" s="142"/>
      <c r="J4" s="142"/>
      <c r="K4" s="143"/>
      <c r="L4" s="14" t="s">
        <v>2</v>
      </c>
      <c r="M4" s="15" t="s">
        <v>10</v>
      </c>
    </row>
    <row r="5" spans="1:13" ht="19.5" customHeight="1" x14ac:dyDescent="0.3">
      <c r="A5" s="136"/>
      <c r="B5" s="137"/>
      <c r="C5" s="147" t="s">
        <v>484</v>
      </c>
      <c r="D5" s="148"/>
      <c r="E5" s="148"/>
      <c r="F5" s="148"/>
      <c r="G5" s="149"/>
      <c r="H5" s="150" t="s">
        <v>975</v>
      </c>
      <c r="I5" s="151"/>
      <c r="J5" s="151"/>
      <c r="K5" s="152"/>
      <c r="L5" s="16">
        <v>0</v>
      </c>
      <c r="M5" s="17" t="s">
        <v>976</v>
      </c>
    </row>
    <row r="6" spans="1:13" ht="23.1" customHeight="1" x14ac:dyDescent="0.25">
      <c r="A6" s="136"/>
      <c r="B6" s="137"/>
      <c r="C6" s="141" t="s">
        <v>0</v>
      </c>
      <c r="D6" s="142"/>
      <c r="E6" s="142"/>
      <c r="F6" s="142"/>
      <c r="G6" s="142"/>
      <c r="H6" s="142"/>
      <c r="I6" s="142"/>
      <c r="J6" s="142"/>
      <c r="K6" s="142"/>
      <c r="L6" s="153" t="s">
        <v>339</v>
      </c>
      <c r="M6" s="154"/>
    </row>
    <row r="7" spans="1:13" ht="45.95" customHeight="1" x14ac:dyDescent="0.25">
      <c r="A7" s="136"/>
      <c r="B7" s="137"/>
      <c r="C7" s="168" t="s">
        <v>974</v>
      </c>
      <c r="D7" s="169"/>
      <c r="E7" s="169"/>
      <c r="F7" s="169"/>
      <c r="G7" s="169"/>
      <c r="H7" s="169"/>
      <c r="I7" s="169"/>
      <c r="J7" s="169"/>
      <c r="K7" s="169"/>
      <c r="L7" s="155"/>
      <c r="M7" s="156"/>
    </row>
    <row r="8" spans="1:13" ht="90" customHeight="1" x14ac:dyDescent="0.25">
      <c r="A8" s="18" t="s">
        <v>8</v>
      </c>
      <c r="B8" s="133" t="s">
        <v>4</v>
      </c>
      <c r="C8" s="133"/>
      <c r="D8" s="18" t="s">
        <v>7</v>
      </c>
      <c r="E8" s="18" t="s">
        <v>6</v>
      </c>
      <c r="F8" s="18" t="s">
        <v>340</v>
      </c>
      <c r="G8" s="19" t="s">
        <v>341</v>
      </c>
      <c r="H8" s="18" t="s">
        <v>342</v>
      </c>
      <c r="I8" s="18" t="s">
        <v>343</v>
      </c>
      <c r="J8" s="18" t="s">
        <v>344</v>
      </c>
      <c r="K8" s="18" t="s">
        <v>345</v>
      </c>
      <c r="L8" s="18" t="s">
        <v>346</v>
      </c>
      <c r="M8" s="18" t="s">
        <v>347</v>
      </c>
    </row>
    <row r="9" spans="1:13" s="23" customFormat="1" ht="23.1" customHeight="1" x14ac:dyDescent="0.25">
      <c r="A9" s="86" t="s">
        <v>977</v>
      </c>
      <c r="B9" s="57"/>
      <c r="C9" s="57"/>
      <c r="D9" s="57"/>
      <c r="E9" s="57"/>
      <c r="F9" s="57"/>
      <c r="G9" s="57"/>
      <c r="H9" s="57"/>
      <c r="I9" s="102">
        <f>SUM(I10)</f>
        <v>0</v>
      </c>
      <c r="J9" s="102">
        <f t="shared" ref="J9:K9" si="0">SUM(J10)</f>
        <v>0</v>
      </c>
      <c r="K9" s="102">
        <f t="shared" si="0"/>
        <v>0</v>
      </c>
      <c r="L9" s="59"/>
      <c r="M9" s="59"/>
    </row>
    <row r="10" spans="1:13" s="23" customFormat="1" ht="23.1" customHeight="1" x14ac:dyDescent="0.25">
      <c r="A10" s="38">
        <v>3</v>
      </c>
      <c r="B10" s="125" t="s">
        <v>978</v>
      </c>
      <c r="C10" s="126"/>
      <c r="D10" s="25"/>
      <c r="E10" s="82"/>
      <c r="F10" s="27"/>
      <c r="G10" s="60"/>
      <c r="H10" s="61"/>
      <c r="I10" s="102">
        <f>SUM(I12:I13)</f>
        <v>0</v>
      </c>
      <c r="J10" s="102">
        <f t="shared" ref="J10" si="1">SUM(J12:J13)</f>
        <v>0</v>
      </c>
      <c r="K10" s="102">
        <f>SUM(K12:K13)</f>
        <v>0</v>
      </c>
      <c r="L10" s="89"/>
      <c r="M10" s="89"/>
    </row>
    <row r="11" spans="1:13" s="23" customFormat="1" ht="23.1" customHeight="1" x14ac:dyDescent="0.25">
      <c r="A11" s="29" t="s">
        <v>13</v>
      </c>
      <c r="B11" s="127" t="s">
        <v>979</v>
      </c>
      <c r="C11" s="128"/>
      <c r="D11" s="30"/>
      <c r="E11" s="31"/>
      <c r="F11" s="32"/>
      <c r="G11" s="64"/>
      <c r="H11" s="65"/>
      <c r="I11" s="65"/>
      <c r="J11" s="1"/>
      <c r="K11" s="98"/>
      <c r="L11" s="99"/>
      <c r="M11" s="99"/>
    </row>
    <row r="12" spans="1:13" s="23" customFormat="1" ht="23.1" customHeight="1" x14ac:dyDescent="0.25">
      <c r="A12" s="33" t="s">
        <v>40</v>
      </c>
      <c r="B12" s="122" t="s">
        <v>980</v>
      </c>
      <c r="C12" s="123"/>
      <c r="D12" s="34"/>
      <c r="E12" s="35" t="s">
        <v>14</v>
      </c>
      <c r="F12" s="36">
        <v>742.92</v>
      </c>
      <c r="G12" s="10"/>
      <c r="H12" s="10"/>
      <c r="I12" s="46">
        <f>ROUND(F12*G12,2)</f>
        <v>0</v>
      </c>
      <c r="J12" s="46">
        <f>ROUND(F12*H12,2)</f>
        <v>0</v>
      </c>
      <c r="K12" s="90">
        <f>I12+J12</f>
        <v>0</v>
      </c>
      <c r="L12" s="46">
        <f>ROUND((G12+H12)*(1+RESUMO!$P$12),2)</f>
        <v>0</v>
      </c>
      <c r="M12" s="46">
        <f>ROUND(F12*L12,2)</f>
        <v>0</v>
      </c>
    </row>
    <row r="13" spans="1:13" s="23" customFormat="1" ht="23.1" customHeight="1" x14ac:dyDescent="0.25">
      <c r="A13" s="33" t="s">
        <v>58</v>
      </c>
      <c r="B13" s="122" t="s">
        <v>981</v>
      </c>
      <c r="C13" s="123"/>
      <c r="D13" s="34"/>
      <c r="E13" s="35" t="s">
        <v>15</v>
      </c>
      <c r="F13" s="36">
        <v>1</v>
      </c>
      <c r="G13" s="10"/>
      <c r="H13" s="10"/>
      <c r="I13" s="46">
        <f t="shared" ref="I13" si="2">ROUND(F13*G13,2)</f>
        <v>0</v>
      </c>
      <c r="J13" s="46">
        <f t="shared" ref="J13" si="3">ROUND(F13*H13,2)</f>
        <v>0</v>
      </c>
      <c r="K13" s="90">
        <f t="shared" ref="K13" si="4">I13+J13</f>
        <v>0</v>
      </c>
      <c r="L13" s="46">
        <f>ROUND((G13+H13)*(1+RESUMO!$P$12),2)</f>
        <v>0</v>
      </c>
      <c r="M13" s="46">
        <f t="shared" ref="M13" si="5">ROUND(F13*L13,2)</f>
        <v>0</v>
      </c>
    </row>
    <row r="14" spans="1:13" s="23" customFormat="1" ht="90" customHeight="1" x14ac:dyDescent="0.25">
      <c r="A14" s="103" t="s">
        <v>8</v>
      </c>
      <c r="B14" s="167" t="s">
        <v>4</v>
      </c>
      <c r="C14" s="167"/>
      <c r="D14" s="103" t="s">
        <v>7</v>
      </c>
      <c r="E14" s="103" t="s">
        <v>6</v>
      </c>
      <c r="F14" s="103" t="s">
        <v>982</v>
      </c>
      <c r="G14" s="104" t="s">
        <v>341</v>
      </c>
      <c r="H14" s="103" t="s">
        <v>342</v>
      </c>
      <c r="I14" s="103" t="s">
        <v>343</v>
      </c>
      <c r="J14" s="103" t="s">
        <v>344</v>
      </c>
      <c r="K14" s="103" t="s">
        <v>345</v>
      </c>
      <c r="L14" s="103" t="s">
        <v>346</v>
      </c>
      <c r="M14" s="103" t="s">
        <v>347</v>
      </c>
    </row>
    <row r="15" spans="1:13" s="23" customFormat="1" ht="23.1" customHeight="1" x14ac:dyDescent="0.25">
      <c r="A15" s="86" t="s">
        <v>44</v>
      </c>
      <c r="B15" s="86"/>
      <c r="C15" s="86"/>
      <c r="D15" s="86"/>
      <c r="E15" s="86"/>
      <c r="F15" s="86"/>
      <c r="G15" s="86"/>
      <c r="H15" s="86"/>
      <c r="I15" s="102">
        <f>SUM(I16,I20)</f>
        <v>0</v>
      </c>
      <c r="J15" s="102">
        <f t="shared" ref="J15:K15" si="6">SUM(J16,J20)</f>
        <v>0</v>
      </c>
      <c r="K15" s="102">
        <f t="shared" si="6"/>
        <v>0</v>
      </c>
      <c r="L15" s="86"/>
      <c r="M15" s="86"/>
    </row>
    <row r="16" spans="1:13" s="23" customFormat="1" ht="23.1" customHeight="1" x14ac:dyDescent="0.25">
      <c r="A16" s="24">
        <v>1</v>
      </c>
      <c r="B16" s="125" t="s">
        <v>36</v>
      </c>
      <c r="C16" s="126"/>
      <c r="D16" s="25"/>
      <c r="E16" s="26"/>
      <c r="F16" s="27"/>
      <c r="G16" s="27"/>
      <c r="H16" s="27"/>
      <c r="I16" s="102">
        <f>SUM(I18:I19)</f>
        <v>0</v>
      </c>
      <c r="J16" s="102">
        <f t="shared" ref="J16" si="7">SUM(J18:J19)</f>
        <v>0</v>
      </c>
      <c r="K16" s="102">
        <f>SUM(K18:K19)</f>
        <v>0</v>
      </c>
      <c r="L16" s="27"/>
      <c r="M16" s="27"/>
    </row>
    <row r="17" spans="1:13" s="23" customFormat="1" ht="23.1" customHeight="1" x14ac:dyDescent="0.25">
      <c r="A17" s="29" t="s">
        <v>11</v>
      </c>
      <c r="B17" s="127" t="s">
        <v>983</v>
      </c>
      <c r="C17" s="128"/>
      <c r="D17" s="30"/>
      <c r="E17" s="31"/>
      <c r="F17" s="32"/>
      <c r="G17" s="32"/>
      <c r="H17" s="32"/>
      <c r="I17" s="32"/>
      <c r="J17" s="32"/>
      <c r="K17" s="32"/>
      <c r="L17" s="32"/>
      <c r="M17" s="32"/>
    </row>
    <row r="18" spans="1:13" s="23" customFormat="1" ht="45.95" customHeight="1" x14ac:dyDescent="0.25">
      <c r="A18" s="33" t="s">
        <v>34</v>
      </c>
      <c r="B18" s="122" t="s">
        <v>984</v>
      </c>
      <c r="C18" s="123"/>
      <c r="D18" s="34" t="s">
        <v>985</v>
      </c>
      <c r="E18" s="35" t="s">
        <v>15</v>
      </c>
      <c r="F18" s="36">
        <v>65</v>
      </c>
      <c r="G18" s="10"/>
      <c r="H18" s="10"/>
      <c r="I18" s="46">
        <f t="shared" ref="I18:I19" si="8">ROUND(F18*G18,2)</f>
        <v>0</v>
      </c>
      <c r="J18" s="46">
        <f t="shared" ref="J18:J19" si="9">ROUND(F18*H18,2)</f>
        <v>0</v>
      </c>
      <c r="K18" s="90">
        <f t="shared" ref="K18:K19" si="10">I18+J18</f>
        <v>0</v>
      </c>
      <c r="L18" s="46">
        <f>ROUND((G18+H18)*(1+RESUMO!$P$12),2)</f>
        <v>0</v>
      </c>
      <c r="M18" s="46">
        <f t="shared" ref="M18:M19" si="11">ROUND(F18*L18,2)</f>
        <v>0</v>
      </c>
    </row>
    <row r="19" spans="1:13" s="23" customFormat="1" ht="23.1" customHeight="1" x14ac:dyDescent="0.25">
      <c r="A19" s="33" t="s">
        <v>35</v>
      </c>
      <c r="B19" s="122" t="s">
        <v>986</v>
      </c>
      <c r="C19" s="123"/>
      <c r="D19" s="34"/>
      <c r="E19" s="35" t="s">
        <v>15</v>
      </c>
      <c r="F19" s="36">
        <v>65</v>
      </c>
      <c r="G19" s="10"/>
      <c r="H19" s="10"/>
      <c r="I19" s="46">
        <f t="shared" si="8"/>
        <v>0</v>
      </c>
      <c r="J19" s="46">
        <f t="shared" si="9"/>
        <v>0</v>
      </c>
      <c r="K19" s="90">
        <f t="shared" si="10"/>
        <v>0</v>
      </c>
      <c r="L19" s="46">
        <f>ROUND((G19+H19)*(1+RESUMO!$P$12),2)</f>
        <v>0</v>
      </c>
      <c r="M19" s="46">
        <f t="shared" si="11"/>
        <v>0</v>
      </c>
    </row>
    <row r="20" spans="1:13" s="23" customFormat="1" ht="23.1" customHeight="1" x14ac:dyDescent="0.25">
      <c r="A20" s="38">
        <v>2</v>
      </c>
      <c r="B20" s="125" t="s">
        <v>42</v>
      </c>
      <c r="C20" s="126"/>
      <c r="D20" s="25"/>
      <c r="E20" s="82"/>
      <c r="F20" s="27"/>
      <c r="G20" s="27"/>
      <c r="H20" s="27"/>
      <c r="I20" s="102">
        <f>SUM(I22:I24)</f>
        <v>0</v>
      </c>
      <c r="J20" s="102">
        <f>SUM(J22:J24)</f>
        <v>0</v>
      </c>
      <c r="K20" s="102">
        <f t="shared" ref="K20" si="12">SUM(K22:K24)</f>
        <v>0</v>
      </c>
      <c r="L20" s="27"/>
      <c r="M20" s="27"/>
    </row>
    <row r="21" spans="1:13" s="23" customFormat="1" ht="45.95" customHeight="1" x14ac:dyDescent="0.25">
      <c r="A21" s="29" t="s">
        <v>12</v>
      </c>
      <c r="B21" s="127" t="s">
        <v>987</v>
      </c>
      <c r="C21" s="128"/>
      <c r="D21" s="30"/>
      <c r="E21" s="31"/>
      <c r="F21" s="32"/>
      <c r="G21" s="32"/>
      <c r="H21" s="32"/>
      <c r="I21" s="32"/>
      <c r="J21" s="32"/>
      <c r="K21" s="32"/>
      <c r="L21" s="32"/>
      <c r="M21" s="32"/>
    </row>
    <row r="22" spans="1:13" s="23" customFormat="1" ht="45.95" customHeight="1" x14ac:dyDescent="0.25">
      <c r="A22" s="33" t="s">
        <v>37</v>
      </c>
      <c r="B22" s="122" t="s">
        <v>988</v>
      </c>
      <c r="C22" s="123"/>
      <c r="D22" s="34" t="s">
        <v>989</v>
      </c>
      <c r="E22" s="35" t="s">
        <v>15</v>
      </c>
      <c r="F22" s="36">
        <v>59</v>
      </c>
      <c r="G22" s="10"/>
      <c r="H22" s="10"/>
      <c r="I22" s="46">
        <f t="shared" ref="I22:I24" si="13">ROUND(F22*G22,2)</f>
        <v>0</v>
      </c>
      <c r="J22" s="46">
        <f t="shared" ref="J22:J24" si="14">ROUND(F22*H22,2)</f>
        <v>0</v>
      </c>
      <c r="K22" s="90">
        <f t="shared" ref="K22:K24" si="15">I22+J22</f>
        <v>0</v>
      </c>
      <c r="L22" s="46">
        <f>ROUND((G22+H22)*(1+RESUMO!$P$12),2)</f>
        <v>0</v>
      </c>
      <c r="M22" s="46">
        <f t="shared" ref="M22:M24" si="16">ROUND(F22*L22,2)</f>
        <v>0</v>
      </c>
    </row>
    <row r="23" spans="1:13" s="23" customFormat="1" ht="45.95" customHeight="1" x14ac:dyDescent="0.25">
      <c r="A23" s="33" t="s">
        <v>38</v>
      </c>
      <c r="B23" s="122" t="s">
        <v>43</v>
      </c>
      <c r="C23" s="123"/>
      <c r="D23" s="34" t="s">
        <v>990</v>
      </c>
      <c r="E23" s="35" t="s">
        <v>15</v>
      </c>
      <c r="F23" s="36">
        <v>60</v>
      </c>
      <c r="G23" s="10"/>
      <c r="H23" s="10"/>
      <c r="I23" s="46">
        <f t="shared" si="13"/>
        <v>0</v>
      </c>
      <c r="J23" s="46">
        <f t="shared" si="14"/>
        <v>0</v>
      </c>
      <c r="K23" s="90">
        <f t="shared" si="15"/>
        <v>0</v>
      </c>
      <c r="L23" s="46">
        <f>ROUND((G23+H23)*(1+RESUMO!$P$12),2)</f>
        <v>0</v>
      </c>
      <c r="M23" s="46">
        <f t="shared" si="16"/>
        <v>0</v>
      </c>
    </row>
    <row r="24" spans="1:13" s="23" customFormat="1" ht="23.1" customHeight="1" x14ac:dyDescent="0.25">
      <c r="A24" s="33" t="s">
        <v>39</v>
      </c>
      <c r="B24" s="122" t="s">
        <v>991</v>
      </c>
      <c r="C24" s="123"/>
      <c r="D24" s="34" t="s">
        <v>992</v>
      </c>
      <c r="E24" s="35" t="s">
        <v>15</v>
      </c>
      <c r="F24" s="36">
        <v>7</v>
      </c>
      <c r="G24" s="10"/>
      <c r="H24" s="10"/>
      <c r="I24" s="46">
        <f t="shared" si="13"/>
        <v>0</v>
      </c>
      <c r="J24" s="46">
        <f t="shared" si="14"/>
        <v>0</v>
      </c>
      <c r="K24" s="90">
        <f t="shared" si="15"/>
        <v>0</v>
      </c>
      <c r="L24" s="46">
        <f>ROUND((G24+H24)*(1+RESUMO!$P$12),2)</f>
        <v>0</v>
      </c>
      <c r="M24" s="46">
        <f t="shared" si="16"/>
        <v>0</v>
      </c>
    </row>
    <row r="25" spans="1:13" ht="36.75" customHeight="1" x14ac:dyDescent="0.25">
      <c r="A25" s="49"/>
      <c r="B25" s="164"/>
      <c r="C25" s="164"/>
      <c r="D25" s="164"/>
      <c r="E25" s="164"/>
      <c r="F25" s="164"/>
      <c r="G25" s="164"/>
      <c r="H25" s="105" t="s">
        <v>9</v>
      </c>
      <c r="I25" s="100">
        <f>SUM(I9,I15)</f>
        <v>0</v>
      </c>
      <c r="J25" s="100">
        <f t="shared" ref="J25" si="17">SUM(J9,J15)</f>
        <v>0</v>
      </c>
      <c r="K25" s="100">
        <f>SUM(K9,K15)</f>
        <v>0</v>
      </c>
      <c r="L25" s="101"/>
      <c r="M25" s="101"/>
    </row>
    <row r="27" spans="1:13" ht="18" customHeight="1" x14ac:dyDescent="0.25">
      <c r="J27" s="3"/>
      <c r="K27" s="3"/>
      <c r="L27" s="2"/>
    </row>
    <row r="28" spans="1:13" ht="18" customHeight="1" x14ac:dyDescent="0.25">
      <c r="J28" s="3"/>
      <c r="K28" s="3"/>
      <c r="L28" s="2"/>
    </row>
  </sheetData>
  <sheetProtection algorithmName="SHA-512" hashValue="g/hPANsxICeFr5pDceTmnLm/Y5n1SMswGKXcX1ItdrA5lTd/lsNpZNVFzxaAgo89WM8nUmf/7w0iVCDUhDJNTw==" saltValue="ksL9xTCSDtAI7pPt9ehhHA==" spinCount="100000" sheet="1" formatCells="0" formatColumns="0" formatRows="0"/>
  <customSheetViews>
    <customSheetView guid="{0CCF26D2-015A-48BB-A932-E67ED632CE05}" scale="55" showPageBreaks="1" showGridLines="0" fitToPage="1" printArea="1" showAutoFilter="1" view="pageBreakPreview">
      <selection activeCell="AH6" sqref="AH6"/>
      <pageMargins left="0.25" right="0.25" top="0.75" bottom="0.75" header="0.3" footer="0.3"/>
      <printOptions horizontalCentered="1"/>
      <pageSetup paperSize="9" scale="41" fitToHeight="0" orientation="landscape" horizontalDpi="4294967293" verticalDpi="4294967293" r:id="rId1"/>
      <headerFooter alignWithMargins="0">
        <oddFooter>&amp;R&amp;P de &amp;N</oddFooter>
      </headerFooter>
      <autoFilter ref="A11:AA11" xr:uid="{AEC2EE7A-DAF5-4C1E-939C-296696B4532B}">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139CDC34-A2AE-4FB8-A6BF-3FCAEDE2A712}" scale="55" showPageBreaks="1" showGridLines="0" fitToPage="1" printArea="1" showAutoFilter="1" view="pageBreakPreview">
      <selection activeCell="A15" sqref="A15:C15"/>
      <pageMargins left="0.25" right="0.25" top="0.75" bottom="0.75" header="0.3" footer="0.3"/>
      <printOptions horizontalCentered="1"/>
      <pageSetup paperSize="9" scale="41" fitToHeight="0" orientation="landscape" horizontalDpi="4294967293" verticalDpi="4294967293" r:id="rId2"/>
      <headerFooter alignWithMargins="0">
        <oddFooter>&amp;R&amp;P de &amp;N</oddFooter>
      </headerFooter>
      <autoFilter ref="A11:AA11" xr:uid="{8B1450CC-4713-44C1-963F-CECBD3C10D60}">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 guid="{EC1863A0-3B45-43E6-81CD-D9608D52C52A}" scale="55" showPageBreaks="1" showGridLines="0" fitToPage="1" printArea="1" showAutoFilter="1" view="pageBreakPreview">
      <selection activeCell="AF2" sqref="AF2"/>
      <pageMargins left="0.25" right="0.25" top="0.75" bottom="0.75" header="0.3" footer="0.3"/>
      <printOptions horizontalCentered="1"/>
      <pageSetup paperSize="9" scale="39" fitToHeight="0" orientation="landscape" horizontalDpi="4294967293" verticalDpi="4294967293" r:id="rId3"/>
      <headerFooter alignWithMargins="0">
        <oddFooter>&amp;R&amp;P de &amp;N</oddFooter>
      </headerFooter>
      <autoFilter ref="A11:AA11" xr:uid="{969752FA-0CE3-43C0-B6DE-BBF70377B884}">
        <filterColumn colId="0" showButton="0"/>
        <filterColumn colId="1"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2" showButton="0"/>
        <filterColumn colId="23" showButton="0"/>
        <filterColumn colId="25" showButton="0"/>
        <filterColumn colId="26" showButton="0"/>
      </autoFilter>
    </customSheetView>
  </customSheetViews>
  <mergeCells count="27">
    <mergeCell ref="B8:C8"/>
    <mergeCell ref="A1:B7"/>
    <mergeCell ref="C1:M1"/>
    <mergeCell ref="C2:L2"/>
    <mergeCell ref="C3:L3"/>
    <mergeCell ref="C4:G4"/>
    <mergeCell ref="H4:K4"/>
    <mergeCell ref="C5:G5"/>
    <mergeCell ref="H5:K5"/>
    <mergeCell ref="C6:K6"/>
    <mergeCell ref="L6:M7"/>
    <mergeCell ref="C7:K7"/>
    <mergeCell ref="B10:C10"/>
    <mergeCell ref="B11:C11"/>
    <mergeCell ref="B12:C12"/>
    <mergeCell ref="B13:C13"/>
    <mergeCell ref="B14:C14"/>
    <mergeCell ref="B25:G25"/>
    <mergeCell ref="B16:C16"/>
    <mergeCell ref="B22:C22"/>
    <mergeCell ref="B23:C23"/>
    <mergeCell ref="B18:C18"/>
    <mergeCell ref="B19:C19"/>
    <mergeCell ref="B20:C20"/>
    <mergeCell ref="B21:C21"/>
    <mergeCell ref="B24:C24"/>
    <mergeCell ref="B17:C17"/>
  </mergeCells>
  <phoneticPr fontId="4" type="noConversion"/>
  <printOptions horizontalCentered="1"/>
  <pageMargins left="0.25" right="0.25" top="0.75" bottom="0.75" header="0.3" footer="0.3"/>
  <pageSetup paperSize="9" scale="45" fitToHeight="0" orientation="landscape" horizontalDpi="4294967293" verticalDpi="4294967293" r:id="rId4"/>
  <headerFooter alignWithMargins="0">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08CFE-CF60-43D2-B2CF-7658E2017FA5}">
  <sheetPr>
    <outlinePr summaryBelow="0"/>
    <pageSetUpPr fitToPage="1"/>
  </sheetPr>
  <dimension ref="A1:V21"/>
  <sheetViews>
    <sheetView showGridLines="0" tabSelected="1" zoomScaleNormal="100" zoomScaleSheetLayoutView="55" workbookViewId="0">
      <selection activeCell="S19" sqref="S19:V19"/>
    </sheetView>
  </sheetViews>
  <sheetFormatPr defaultColWidth="6.7109375" defaultRowHeight="18" customHeight="1" x14ac:dyDescent="0.25"/>
  <cols>
    <col min="1" max="3" width="5.7109375" style="13" customWidth="1"/>
    <col min="4" max="9" width="6.7109375" style="13" customWidth="1"/>
    <col min="10" max="10" width="8" style="13" customWidth="1"/>
    <col min="11" max="13" width="6.7109375" style="13" customWidth="1"/>
    <col min="14" max="14" width="15.140625" style="13" customWidth="1"/>
    <col min="15" max="16" width="17.140625" style="13" customWidth="1"/>
    <col min="17" max="20" width="14.28515625" style="13" customWidth="1"/>
    <col min="21" max="22" width="13.7109375" style="13" customWidth="1"/>
    <col min="23" max="23" width="10.42578125" style="13" customWidth="1"/>
    <col min="24" max="16384" width="6.7109375" style="13"/>
  </cols>
  <sheetData>
    <row r="1" spans="1:22" ht="22.5" customHeight="1" x14ac:dyDescent="0.25">
      <c r="A1" s="188" t="s">
        <v>336</v>
      </c>
      <c r="B1" s="188"/>
      <c r="C1" s="188"/>
      <c r="D1" s="188"/>
      <c r="E1" s="188"/>
      <c r="F1" s="188"/>
      <c r="G1" s="189" t="s">
        <v>348</v>
      </c>
      <c r="H1" s="189"/>
      <c r="I1" s="189"/>
      <c r="J1" s="189"/>
      <c r="K1" s="189"/>
      <c r="L1" s="189"/>
      <c r="M1" s="189"/>
      <c r="N1" s="189"/>
      <c r="O1" s="189"/>
      <c r="P1" s="189"/>
      <c r="Q1" s="189"/>
      <c r="R1" s="189"/>
      <c r="S1" s="189"/>
      <c r="T1" s="189"/>
      <c r="U1" s="189"/>
      <c r="V1" s="189"/>
    </row>
    <row r="2" spans="1:22" ht="22.5" customHeight="1" x14ac:dyDescent="0.25">
      <c r="A2" s="188"/>
      <c r="B2" s="188"/>
      <c r="C2" s="188"/>
      <c r="D2" s="188"/>
      <c r="E2" s="188"/>
      <c r="F2" s="188"/>
      <c r="G2" s="190" t="s">
        <v>338</v>
      </c>
      <c r="H2" s="190"/>
      <c r="I2" s="190"/>
      <c r="J2" s="190"/>
      <c r="K2" s="190"/>
      <c r="L2" s="191"/>
      <c r="M2" s="191"/>
      <c r="N2" s="191"/>
      <c r="O2" s="191"/>
      <c r="P2" s="191"/>
      <c r="Q2" s="191"/>
      <c r="R2" s="191"/>
      <c r="S2" s="191"/>
      <c r="T2" s="191"/>
      <c r="U2" s="191"/>
      <c r="V2" s="191"/>
    </row>
    <row r="3" spans="1:22" ht="22.5" customHeight="1" x14ac:dyDescent="0.25">
      <c r="A3" s="188"/>
      <c r="B3" s="188"/>
      <c r="C3" s="188"/>
      <c r="D3" s="188"/>
      <c r="E3" s="188"/>
      <c r="F3" s="188"/>
      <c r="G3" s="192" t="s">
        <v>3</v>
      </c>
      <c r="H3" s="193"/>
      <c r="I3" s="193"/>
      <c r="J3" s="193"/>
      <c r="K3" s="193"/>
      <c r="L3" s="193"/>
      <c r="M3" s="193"/>
      <c r="N3" s="193"/>
      <c r="O3" s="193"/>
      <c r="P3" s="193"/>
      <c r="Q3" s="193"/>
      <c r="R3" s="193"/>
      <c r="S3" s="193"/>
      <c r="T3" s="194"/>
      <c r="U3" s="195" t="s">
        <v>349</v>
      </c>
      <c r="V3" s="195"/>
    </row>
    <row r="4" spans="1:22" ht="22.5" customHeight="1" x14ac:dyDescent="0.25">
      <c r="A4" s="188"/>
      <c r="B4" s="188"/>
      <c r="C4" s="188"/>
      <c r="D4" s="188"/>
      <c r="E4" s="188"/>
      <c r="F4" s="188"/>
      <c r="G4" s="196" t="s">
        <v>484</v>
      </c>
      <c r="H4" s="197"/>
      <c r="I4" s="197"/>
      <c r="J4" s="197"/>
      <c r="K4" s="197"/>
      <c r="L4" s="197"/>
      <c r="M4" s="197"/>
      <c r="N4" s="197"/>
      <c r="O4" s="197"/>
      <c r="P4" s="197"/>
      <c r="Q4" s="197"/>
      <c r="R4" s="197"/>
      <c r="S4" s="197"/>
      <c r="T4" s="197"/>
      <c r="U4" s="198"/>
      <c r="V4" s="198"/>
    </row>
    <row r="5" spans="1:22" ht="22.5" customHeight="1" x14ac:dyDescent="0.25">
      <c r="A5" s="199"/>
      <c r="B5" s="199"/>
      <c r="C5" s="199"/>
      <c r="D5" s="199"/>
      <c r="E5" s="199"/>
      <c r="F5" s="199"/>
      <c r="G5" s="199"/>
      <c r="H5" s="199"/>
      <c r="I5" s="199"/>
      <c r="J5" s="199"/>
      <c r="K5" s="199"/>
      <c r="L5" s="199"/>
      <c r="M5" s="199"/>
      <c r="N5" s="199"/>
      <c r="O5" s="199"/>
      <c r="P5" s="199"/>
      <c r="Q5" s="199"/>
      <c r="R5" s="199"/>
      <c r="S5" s="199"/>
      <c r="T5" s="199"/>
      <c r="U5" s="199"/>
      <c r="V5" s="199"/>
    </row>
    <row r="6" spans="1:22" ht="37.5" customHeight="1" x14ac:dyDescent="0.25">
      <c r="A6" s="200" t="s">
        <v>354</v>
      </c>
      <c r="B6" s="200"/>
      <c r="C6" s="200"/>
      <c r="D6" s="200"/>
      <c r="E6" s="200"/>
      <c r="F6" s="200"/>
      <c r="G6" s="200"/>
      <c r="H6" s="200"/>
      <c r="I6" s="200"/>
      <c r="J6" s="200"/>
      <c r="K6" s="200"/>
      <c r="L6" s="200"/>
      <c r="M6" s="200"/>
      <c r="N6" s="200"/>
      <c r="O6" s="200"/>
      <c r="P6" s="200"/>
      <c r="Q6" s="200"/>
      <c r="R6" s="200"/>
      <c r="S6" s="200"/>
      <c r="T6" s="200"/>
      <c r="U6" s="200"/>
      <c r="V6" s="200"/>
    </row>
    <row r="7" spans="1:22" ht="52.5" customHeight="1" x14ac:dyDescent="0.25">
      <c r="A7" s="200" t="s">
        <v>8</v>
      </c>
      <c r="B7" s="200"/>
      <c r="C7" s="200"/>
      <c r="D7" s="200" t="s">
        <v>325</v>
      </c>
      <c r="E7" s="200"/>
      <c r="F7" s="200"/>
      <c r="G7" s="200"/>
      <c r="H7" s="200"/>
      <c r="I7" s="200"/>
      <c r="J7" s="200"/>
      <c r="K7" s="200"/>
      <c r="L7" s="200"/>
      <c r="M7" s="200"/>
      <c r="N7" s="200"/>
      <c r="O7" s="106" t="s">
        <v>10</v>
      </c>
      <c r="P7" s="106" t="s">
        <v>350</v>
      </c>
      <c r="Q7" s="200" t="s">
        <v>326</v>
      </c>
      <c r="R7" s="200"/>
      <c r="S7" s="200" t="s">
        <v>351</v>
      </c>
      <c r="T7" s="200"/>
      <c r="U7" s="200" t="s">
        <v>352</v>
      </c>
      <c r="V7" s="200"/>
    </row>
    <row r="8" spans="1:22" s="23" customFormat="1" ht="30" customHeight="1" x14ac:dyDescent="0.25">
      <c r="A8" s="170">
        <v>1</v>
      </c>
      <c r="B8" s="171"/>
      <c r="C8" s="172"/>
      <c r="D8" s="177" t="s">
        <v>119</v>
      </c>
      <c r="E8" s="178"/>
      <c r="F8" s="178"/>
      <c r="G8" s="178"/>
      <c r="H8" s="178"/>
      <c r="I8" s="178"/>
      <c r="J8" s="178"/>
      <c r="K8" s="178"/>
      <c r="L8" s="178"/>
      <c r="M8" s="178"/>
      <c r="N8" s="179"/>
      <c r="O8" s="107" t="s">
        <v>487</v>
      </c>
      <c r="P8" s="9"/>
      <c r="Q8" s="175">
        <f>ARQUITETURA!K9</f>
        <v>0</v>
      </c>
      <c r="R8" s="176"/>
      <c r="S8" s="175">
        <f>ROUND(P8*Q8,2)</f>
        <v>0</v>
      </c>
      <c r="T8" s="176"/>
      <c r="U8" s="175">
        <f>Q8+S8</f>
        <v>0</v>
      </c>
      <c r="V8" s="176"/>
    </row>
    <row r="9" spans="1:22" s="23" customFormat="1" ht="30" customHeight="1" x14ac:dyDescent="0.25">
      <c r="A9" s="170" t="s">
        <v>11</v>
      </c>
      <c r="B9" s="171"/>
      <c r="C9" s="172"/>
      <c r="D9" s="177" t="s">
        <v>353</v>
      </c>
      <c r="E9" s="178"/>
      <c r="F9" s="178"/>
      <c r="G9" s="178"/>
      <c r="H9" s="178"/>
      <c r="I9" s="178"/>
      <c r="J9" s="178"/>
      <c r="K9" s="178"/>
      <c r="L9" s="178"/>
      <c r="M9" s="178"/>
      <c r="N9" s="179"/>
      <c r="O9" s="107" t="s">
        <v>487</v>
      </c>
      <c r="P9" s="9"/>
      <c r="Q9" s="175">
        <f>ARQUITETURA!K86</f>
        <v>0</v>
      </c>
      <c r="R9" s="176"/>
      <c r="S9" s="175">
        <f>ROUND(P9*Q9,2)</f>
        <v>0</v>
      </c>
      <c r="T9" s="176"/>
      <c r="U9" s="175">
        <f>Q9+S9</f>
        <v>0</v>
      </c>
      <c r="V9" s="176"/>
    </row>
    <row r="10" spans="1:22" s="23" customFormat="1" ht="30" customHeight="1" x14ac:dyDescent="0.25">
      <c r="A10" s="170">
        <v>2</v>
      </c>
      <c r="B10" s="171"/>
      <c r="C10" s="172"/>
      <c r="D10" s="177" t="s">
        <v>327</v>
      </c>
      <c r="E10" s="178"/>
      <c r="F10" s="178"/>
      <c r="G10" s="178"/>
      <c r="H10" s="178"/>
      <c r="I10" s="178"/>
      <c r="J10" s="178"/>
      <c r="K10" s="178"/>
      <c r="L10" s="178"/>
      <c r="M10" s="178"/>
      <c r="N10" s="179"/>
      <c r="O10" s="107" t="s">
        <v>489</v>
      </c>
      <c r="P10" s="9"/>
      <c r="Q10" s="175">
        <f>CIVIL!K416</f>
        <v>0</v>
      </c>
      <c r="R10" s="176"/>
      <c r="S10" s="175">
        <f>ROUND(P10*Q10,2)</f>
        <v>0</v>
      </c>
      <c r="T10" s="176"/>
      <c r="U10" s="175">
        <f>Q10+S10</f>
        <v>0</v>
      </c>
      <c r="V10" s="176"/>
    </row>
    <row r="11" spans="1:22" s="23" customFormat="1" ht="30" customHeight="1" x14ac:dyDescent="0.25">
      <c r="A11" s="170">
        <v>3</v>
      </c>
      <c r="B11" s="171"/>
      <c r="C11" s="172"/>
      <c r="D11" s="177" t="s">
        <v>328</v>
      </c>
      <c r="E11" s="178"/>
      <c r="F11" s="178"/>
      <c r="G11" s="178"/>
      <c r="H11" s="178"/>
      <c r="I11" s="178"/>
      <c r="J11" s="178"/>
      <c r="K11" s="178"/>
      <c r="L11" s="178"/>
      <c r="M11" s="178"/>
      <c r="N11" s="179"/>
      <c r="O11" s="107" t="s">
        <v>890</v>
      </c>
      <c r="P11" s="9"/>
      <c r="Q11" s="175">
        <f>ELÉTRICA!K105</f>
        <v>0</v>
      </c>
      <c r="R11" s="176"/>
      <c r="S11" s="175">
        <f t="shared" ref="S11:S12" si="0">ROUND(P11*Q11,2)</f>
        <v>0</v>
      </c>
      <c r="T11" s="176"/>
      <c r="U11" s="175">
        <f t="shared" ref="U11:U13" si="1">Q11+S11</f>
        <v>0</v>
      </c>
      <c r="V11" s="176"/>
    </row>
    <row r="12" spans="1:22" s="23" customFormat="1" ht="30" customHeight="1" x14ac:dyDescent="0.25">
      <c r="A12" s="182">
        <v>4</v>
      </c>
      <c r="B12" s="183"/>
      <c r="C12" s="184"/>
      <c r="D12" s="185" t="s">
        <v>357</v>
      </c>
      <c r="E12" s="186"/>
      <c r="F12" s="186"/>
      <c r="G12" s="186"/>
      <c r="H12" s="186"/>
      <c r="I12" s="186"/>
      <c r="J12" s="186"/>
      <c r="K12" s="186"/>
      <c r="L12" s="186"/>
      <c r="M12" s="186"/>
      <c r="N12" s="187"/>
      <c r="O12" s="107" t="s">
        <v>976</v>
      </c>
      <c r="P12" s="8"/>
      <c r="Q12" s="180">
        <f>INCÊNDIO!K9</f>
        <v>0</v>
      </c>
      <c r="R12" s="181"/>
      <c r="S12" s="180">
        <f t="shared" si="0"/>
        <v>0</v>
      </c>
      <c r="T12" s="181"/>
      <c r="U12" s="175">
        <f t="shared" si="1"/>
        <v>0</v>
      </c>
      <c r="V12" s="176"/>
    </row>
    <row r="13" spans="1:22" s="23" customFormat="1" ht="30" customHeight="1" x14ac:dyDescent="0.25">
      <c r="A13" s="170" t="s">
        <v>88</v>
      </c>
      <c r="B13" s="171"/>
      <c r="C13" s="172"/>
      <c r="D13" s="177" t="s">
        <v>358</v>
      </c>
      <c r="E13" s="178"/>
      <c r="F13" s="178"/>
      <c r="G13" s="178"/>
      <c r="H13" s="178"/>
      <c r="I13" s="178"/>
      <c r="J13" s="178"/>
      <c r="K13" s="178"/>
      <c r="L13" s="178"/>
      <c r="M13" s="178"/>
      <c r="N13" s="179"/>
      <c r="O13" s="107" t="s">
        <v>976</v>
      </c>
      <c r="P13" s="9"/>
      <c r="Q13" s="175">
        <f>INCÊNDIO!K15</f>
        <v>0</v>
      </c>
      <c r="R13" s="176"/>
      <c r="S13" s="175">
        <f>ROUND(P13*Q13,2)</f>
        <v>0</v>
      </c>
      <c r="T13" s="176"/>
      <c r="U13" s="175">
        <f t="shared" si="1"/>
        <v>0</v>
      </c>
      <c r="V13" s="176"/>
    </row>
    <row r="14" spans="1:22" ht="36.75" customHeight="1" x14ac:dyDescent="0.25">
      <c r="A14" s="108"/>
      <c r="B14" s="109"/>
      <c r="C14" s="109"/>
      <c r="D14" s="173" t="s">
        <v>9</v>
      </c>
      <c r="E14" s="173"/>
      <c r="F14" s="173"/>
      <c r="G14" s="173"/>
      <c r="H14" s="173"/>
      <c r="I14" s="173"/>
      <c r="J14" s="173"/>
      <c r="K14" s="173"/>
      <c r="L14" s="173"/>
      <c r="M14" s="173"/>
      <c r="N14" s="173"/>
      <c r="O14" s="110"/>
      <c r="P14" s="109"/>
      <c r="Q14" s="174">
        <f>SUM(Q8:R13)</f>
        <v>0</v>
      </c>
      <c r="R14" s="174"/>
      <c r="S14" s="174">
        <f>SUM(S8:T13)</f>
        <v>0</v>
      </c>
      <c r="T14" s="174"/>
      <c r="U14" s="174">
        <f>SUM(U8:V13)</f>
        <v>0</v>
      </c>
      <c r="V14" s="174"/>
    </row>
    <row r="15" spans="1:22" ht="18" customHeight="1" x14ac:dyDescent="0.25">
      <c r="A15" s="199" t="s">
        <v>1002</v>
      </c>
      <c r="B15" s="199"/>
      <c r="C15" s="199"/>
      <c r="D15" s="199"/>
      <c r="E15" s="199"/>
      <c r="F15" s="199"/>
      <c r="G15" s="199"/>
      <c r="H15" s="199"/>
      <c r="I15" s="199"/>
      <c r="J15" s="199"/>
      <c r="K15" s="199"/>
      <c r="L15" s="199"/>
      <c r="M15" s="199"/>
      <c r="N15" s="199"/>
    </row>
    <row r="16" spans="1:22" ht="18" customHeight="1" x14ac:dyDescent="0.25">
      <c r="A16" s="204"/>
      <c r="B16" s="204"/>
      <c r="C16" s="204"/>
      <c r="D16" s="204"/>
      <c r="E16" s="204"/>
      <c r="F16" s="204"/>
      <c r="G16" s="204"/>
      <c r="H16" s="204"/>
      <c r="I16" s="204"/>
      <c r="J16" s="204"/>
      <c r="K16" s="204"/>
      <c r="L16" s="204"/>
      <c r="M16" s="204"/>
      <c r="N16" s="204"/>
      <c r="S16" s="55"/>
      <c r="T16" s="112"/>
      <c r="U16" s="111"/>
    </row>
    <row r="17" spans="1:22" ht="18" customHeight="1" x14ac:dyDescent="0.25">
      <c r="A17" s="204"/>
      <c r="B17" s="204"/>
      <c r="C17" s="204"/>
      <c r="D17" s="204"/>
      <c r="E17" s="204"/>
      <c r="F17" s="204"/>
      <c r="G17" s="204"/>
      <c r="H17" s="204"/>
      <c r="I17" s="204"/>
      <c r="J17" s="204"/>
      <c r="K17" s="204"/>
      <c r="L17" s="204"/>
      <c r="M17" s="204"/>
      <c r="N17" s="204"/>
      <c r="R17" s="23"/>
      <c r="S17" s="202"/>
      <c r="T17" s="202"/>
      <c r="U17" s="202"/>
      <c r="V17" s="202"/>
    </row>
    <row r="18" spans="1:22" ht="18" customHeight="1" x14ac:dyDescent="0.25">
      <c r="A18" s="204"/>
      <c r="B18" s="204"/>
      <c r="C18" s="204"/>
      <c r="D18" s="204"/>
      <c r="E18" s="204"/>
      <c r="F18" s="204"/>
      <c r="G18" s="204"/>
      <c r="H18" s="204"/>
      <c r="I18" s="204"/>
      <c r="J18" s="204"/>
      <c r="K18" s="204"/>
      <c r="L18" s="204"/>
      <c r="M18" s="204"/>
      <c r="N18" s="204"/>
      <c r="S18" s="203"/>
      <c r="T18" s="203"/>
      <c r="U18" s="203"/>
      <c r="V18" s="203"/>
    </row>
    <row r="19" spans="1:22" ht="18" customHeight="1" x14ac:dyDescent="0.3">
      <c r="A19" s="204"/>
      <c r="B19" s="204"/>
      <c r="C19" s="204"/>
      <c r="D19" s="204"/>
      <c r="E19" s="204"/>
      <c r="F19" s="204"/>
      <c r="G19" s="204"/>
      <c r="H19" s="204"/>
      <c r="I19" s="204"/>
      <c r="J19" s="204"/>
      <c r="K19" s="204"/>
      <c r="L19" s="204"/>
      <c r="M19" s="204"/>
      <c r="N19" s="204"/>
      <c r="R19" s="113" t="s">
        <v>355</v>
      </c>
      <c r="S19" s="201"/>
      <c r="T19" s="201"/>
      <c r="U19" s="201"/>
      <c r="V19" s="201"/>
    </row>
    <row r="20" spans="1:22" ht="18" customHeight="1" x14ac:dyDescent="0.3">
      <c r="O20" s="114"/>
      <c r="P20" s="114"/>
      <c r="Q20" s="114"/>
      <c r="R20" s="113" t="s">
        <v>356</v>
      </c>
      <c r="S20" s="201"/>
      <c r="T20" s="201"/>
      <c r="U20" s="201"/>
      <c r="V20" s="201"/>
    </row>
    <row r="21" spans="1:22" ht="18" customHeight="1" x14ac:dyDescent="0.25">
      <c r="T21" s="115"/>
      <c r="U21" s="116"/>
    </row>
  </sheetData>
  <sheetProtection algorithmName="SHA-512" hashValue="wGLTpDqcX75+rZZ62PLe6UwQgJYH68Otk6ke9OSTdRISV9C9yZvRi0fFdc6pookJchvv6RgUgdnAfLinyZG4sg==" saltValue="+AEouv85+ouWfm5ygDkzIQ==" spinCount="100000" sheet="1" formatCells="0" formatColumns="0" formatRows="0"/>
  <mergeCells count="54">
    <mergeCell ref="S19:V19"/>
    <mergeCell ref="S20:V20"/>
    <mergeCell ref="D13:N13"/>
    <mergeCell ref="Q13:R13"/>
    <mergeCell ref="S13:T13"/>
    <mergeCell ref="U13:V13"/>
    <mergeCell ref="S17:V18"/>
    <mergeCell ref="A15:N19"/>
    <mergeCell ref="A5:V5"/>
    <mergeCell ref="A6:V6"/>
    <mergeCell ref="A7:C7"/>
    <mergeCell ref="D7:N7"/>
    <mergeCell ref="Q7:R7"/>
    <mergeCell ref="S7:T7"/>
    <mergeCell ref="U7:V7"/>
    <mergeCell ref="A1:F4"/>
    <mergeCell ref="G1:V1"/>
    <mergeCell ref="G2:K2"/>
    <mergeCell ref="L2:V2"/>
    <mergeCell ref="G3:H3"/>
    <mergeCell ref="I3:T3"/>
    <mergeCell ref="U3:V3"/>
    <mergeCell ref="G4:T4"/>
    <mergeCell ref="U4:V4"/>
    <mergeCell ref="A8:C8"/>
    <mergeCell ref="Q8:R8"/>
    <mergeCell ref="S8:T8"/>
    <mergeCell ref="U8:V8"/>
    <mergeCell ref="A12:C12"/>
    <mergeCell ref="Q12:R12"/>
    <mergeCell ref="D8:N8"/>
    <mergeCell ref="D12:N12"/>
    <mergeCell ref="A9:C9"/>
    <mergeCell ref="D9:N9"/>
    <mergeCell ref="Q9:R9"/>
    <mergeCell ref="S9:T9"/>
    <mergeCell ref="U9:V9"/>
    <mergeCell ref="S10:T10"/>
    <mergeCell ref="U10:V10"/>
    <mergeCell ref="A10:C10"/>
    <mergeCell ref="Q10:R10"/>
    <mergeCell ref="D10:N10"/>
    <mergeCell ref="S12:T12"/>
    <mergeCell ref="U12:V12"/>
    <mergeCell ref="U14:V14"/>
    <mergeCell ref="S14:T14"/>
    <mergeCell ref="A11:C11"/>
    <mergeCell ref="Q11:R11"/>
    <mergeCell ref="S11:T11"/>
    <mergeCell ref="U11:V11"/>
    <mergeCell ref="D11:N11"/>
    <mergeCell ref="A13:C13"/>
    <mergeCell ref="D14:N14"/>
    <mergeCell ref="Q14:R14"/>
  </mergeCells>
  <phoneticPr fontId="4" type="noConversion"/>
  <printOptions horizontalCentered="1"/>
  <pageMargins left="0.23622047244094491" right="0.23622047244094491" top="0.74803149606299213" bottom="0.74803149606299213" header="0.31496062992125984" footer="0.31496062992125984"/>
  <pageSetup paperSize="9" scale="65" fitToHeight="0" orientation="landscape" horizontalDpi="4294967293" verticalDpi="4294967293" r:id="rId1"/>
  <headerFooter alignWithMargins="0">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INSTRUÇÕES</vt:lpstr>
      <vt:lpstr>ARQUITETURA</vt:lpstr>
      <vt:lpstr>CIVIL</vt:lpstr>
      <vt:lpstr>ELÉTRICA</vt:lpstr>
      <vt:lpstr>INCÊNDIO</vt:lpstr>
      <vt:lpstr>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Planilha quantitativa</dc:title>
  <dc:creator>DI CIVIL</dc:creator>
  <cp:lastModifiedBy>Eng. Vicente Prado</cp:lastModifiedBy>
  <cp:lastPrinted>2020-09-17T20:28:27Z</cp:lastPrinted>
  <dcterms:created xsi:type="dcterms:W3CDTF">2014-10-22T18:59:34Z</dcterms:created>
  <dcterms:modified xsi:type="dcterms:W3CDTF">2025-10-24T18:03:46Z</dcterms:modified>
</cp:coreProperties>
</file>