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17 - DESPESAS MEIO - 8.666\CONCORRÊNCIA 001 - PORTARIA FAZENDA SÃO JOAQUIM\ESTIMATIVA DE CUSTOS\HVAC\"/>
    </mc:Choice>
  </mc:AlternateContent>
  <bookViews>
    <workbookView xWindow="0" yWindow="0" windowWidth="20490" windowHeight="7155" tabRatio="646"/>
  </bookViews>
  <sheets>
    <sheet name="Planilha Qtd" sheetId="2" r:id="rId1"/>
    <sheet name="HH" sheetId="4" state="hidden" r:id="rId2"/>
    <sheet name="BDI" sheetId="5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xlnm._FilterDatabase" localSheetId="0" hidden="1">'Planilha Qtd'!$B$12:$AA$12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2">BDI!$A$1:$G$36</definedName>
    <definedName name="_xlnm.Print_Area" localSheetId="0">'Planilha Qtd'!$B$2:$AL$38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>#REF!</definedName>
    <definedName name="At">[8]Ingles!$H$7:$H$202</definedName>
    <definedName name="auxiliar">#REF!</definedName>
    <definedName name="AVIÃO">[9]FCAC!$L$3</definedName>
    <definedName name="BAAABABAB">#REF!</definedName>
    <definedName name="BAABABABBAAB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>#REF!</definedName>
    <definedName name="Caldeireiro">#REF!</definedName>
    <definedName name="campo1">[1]Plan3!$D$9:$D$9</definedName>
    <definedName name="capamc2">#REF!</definedName>
    <definedName name="capamc3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>#REF!</definedName>
    <definedName name="CRN_FIS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>#REF!</definedName>
    <definedName name="EEE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>#REF!</definedName>
    <definedName name="Eletricista_FC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>#REF!</definedName>
    <definedName name="Funileiro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>#REF!</definedName>
    <definedName name="II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>#REF!</definedName>
    <definedName name="Instr_Controle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>#REF!</definedName>
    <definedName name="KKKA">#REF!</definedName>
    <definedName name="KKKKK">#REF!</definedName>
    <definedName name="Laminador">#REF!</definedName>
    <definedName name="LILIAN">[16]Preços!$A$121:$F$141</definedName>
    <definedName name="Lista">#REF!</definedName>
    <definedName name="ListaFim">#REF!</definedName>
    <definedName name="LLL">#REF!</definedName>
    <definedName name="LLLA">#REF!</definedName>
    <definedName name="LOP">#REF!</definedName>
    <definedName name="lulinha">[7]Estimate!#REF!</definedName>
    <definedName name="Maçariqueiro">#REF!</definedName>
    <definedName name="Macro1">[17]!Macro1</definedName>
    <definedName name="marcel">#REF!</definedName>
    <definedName name="MARIANA">[7]Estimate!#REF!</definedName>
    <definedName name="MARINA">#REF!</definedName>
    <definedName name="Materiais">'[15]G-Materiais'!$A$22:$A$46</definedName>
    <definedName name="Mecanico_Aj">#REF!</definedName>
    <definedName name="Mecânico_Ajust">#REF!</definedName>
    <definedName name="Mecanico_Mon">#REF!</definedName>
    <definedName name="Mecânico_Mont">#REF!</definedName>
    <definedName name="MmExcelLinker_4E7BD31E_65F0_440C_A162_0361D739B0FD">ANEXO IVA MAT DE [18]APLICAÇÃO!$A$4:$B$4</definedName>
    <definedName name="MMM">#REF!</definedName>
    <definedName name="MMMA">#REF!</definedName>
    <definedName name="Montador">#REF!</definedName>
    <definedName name="Montagem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>#REF!</definedName>
    <definedName name="P.Aparente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>#REF!</definedName>
    <definedName name="Pedreiro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>#REF!</definedName>
    <definedName name="PROJ">[11]FCAC!$I$5</definedName>
    <definedName name="project_name">'[19]Page 1'!$H$7</definedName>
    <definedName name="Projects">#REF!</definedName>
    <definedName name="Q">'[20]Solo I'!#REF!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>#REF!</definedName>
    <definedName name="RESUMO">[12]Cap7!#REF!</definedName>
    <definedName name="REV.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>#REF!</definedName>
    <definedName name="Soldador_AC_TIG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>#REF!</definedName>
    <definedName name="SYOKI_GAMEN">#N/A</definedName>
    <definedName name="tabelaDenominação">#REF!</definedName>
    <definedName name="Tag_Carga">#REF!</definedName>
    <definedName name="Tag_CCM">#REF!</definedName>
    <definedName name="TEC">[11]FCAC!$H$5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>#REF!</definedName>
    <definedName name="tit">[9]Custos!$F$1</definedName>
    <definedName name="TIT_FIS">#REF!</definedName>
    <definedName name="_xlnm.Print_Titles" localSheetId="0">'Planilha Qtd'!$2:$12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>#REF!</definedName>
    <definedName name="Z">[8]Ingles!$J$7:$J$202</definedName>
  </definedNames>
  <calcPr calcId="152511"/>
</workbook>
</file>

<file path=xl/calcChain.xml><?xml version="1.0" encoding="utf-8"?>
<calcChain xmlns="http://schemas.openxmlformats.org/spreadsheetml/2006/main">
  <c r="AH32" i="2" l="1"/>
  <c r="AJ32" i="2" s="1"/>
  <c r="AH37" i="2"/>
  <c r="AJ37" i="2" s="1"/>
  <c r="AH29" i="2"/>
  <c r="AJ29" i="2" s="1"/>
  <c r="AH30" i="2"/>
  <c r="AJ30" i="2" s="1"/>
  <c r="AH31" i="2"/>
  <c r="AJ31" i="2" s="1"/>
  <c r="AH28" i="2"/>
  <c r="AJ28" i="2" s="1"/>
  <c r="AJ27" i="2" l="1"/>
  <c r="AJ20" i="2"/>
  <c r="AJ24" i="2"/>
  <c r="AH19" i="2"/>
  <c r="AJ19" i="2" s="1"/>
  <c r="AH20" i="2"/>
  <c r="AH21" i="2"/>
  <c r="AH22" i="2"/>
  <c r="AH23" i="2"/>
  <c r="AJ23" i="2" s="1"/>
  <c r="AH24" i="2"/>
  <c r="AH25" i="2"/>
  <c r="AH26" i="2"/>
  <c r="AH18" i="2"/>
  <c r="AJ18" i="2" s="1"/>
  <c r="AJ17" i="2" s="1"/>
  <c r="AF22" i="2"/>
  <c r="AJ22" i="2" s="1"/>
  <c r="AF19" i="2"/>
  <c r="AF20" i="2"/>
  <c r="AF21" i="2"/>
  <c r="AJ21" i="2" s="1"/>
  <c r="AF23" i="2"/>
  <c r="AF24" i="2"/>
  <c r="AF25" i="2"/>
  <c r="AJ25" i="2" s="1"/>
  <c r="AF26" i="2"/>
  <c r="AJ26" i="2" s="1"/>
  <c r="AF18" i="2"/>
  <c r="AH16" i="2"/>
  <c r="AF16" i="2"/>
  <c r="AJ16" i="2" s="1"/>
  <c r="AJ15" i="2" s="1"/>
  <c r="AF14" i="2"/>
  <c r="AJ14" i="2" s="1"/>
  <c r="AJ13" i="2" s="1"/>
  <c r="AJ38" i="2" s="1"/>
  <c r="T9" i="2" l="1"/>
  <c r="T5" i="2" l="1"/>
  <c r="H11" i="2" l="1"/>
  <c r="I6" i="4" l="1"/>
  <c r="I5" i="4"/>
  <c r="I4" i="4"/>
  <c r="D6" i="4"/>
  <c r="D5" i="4"/>
  <c r="D4" i="4"/>
  <c r="J6" i="4" l="1"/>
  <c r="J5" i="4"/>
  <c r="J4" i="4"/>
  <c r="E6" i="4"/>
  <c r="E5" i="4"/>
  <c r="E4" i="4"/>
  <c r="G14" i="5" l="1"/>
  <c r="G12" i="5"/>
  <c r="G11" i="5"/>
  <c r="F10" i="5"/>
  <c r="F16" i="5" s="1"/>
  <c r="E10" i="5"/>
  <c r="E16" i="5" s="1"/>
  <c r="D10" i="5"/>
  <c r="D16" i="5" s="1"/>
  <c r="C10" i="5"/>
  <c r="C16" i="5" s="1"/>
  <c r="G9" i="5"/>
  <c r="G8" i="5"/>
  <c r="G7" i="5"/>
  <c r="G6" i="5"/>
  <c r="G5" i="5"/>
  <c r="D15" i="5" l="1"/>
  <c r="C15" i="5"/>
  <c r="E15" i="5"/>
  <c r="F20" i="5"/>
  <c r="C20" i="5"/>
  <c r="J7" i="4"/>
  <c r="E7" i="4"/>
  <c r="F15" i="5"/>
  <c r="W9" i="2" l="1"/>
</calcChain>
</file>

<file path=xl/sharedStrings.xml><?xml version="1.0" encoding="utf-8"?>
<sst xmlns="http://schemas.openxmlformats.org/spreadsheetml/2006/main" count="217" uniqueCount="153">
  <si>
    <t>DIVISÃO DE ENGENHARIA E ARQUITETURA</t>
  </si>
  <si>
    <t>STATUS</t>
  </si>
  <si>
    <t>TÍTULO:</t>
  </si>
  <si>
    <t>PRELIMINAR</t>
  </si>
  <si>
    <t>PARA COTAÇÃO</t>
  </si>
  <si>
    <t>ELABORADO:</t>
  </si>
  <si>
    <t>VERIFICADO:</t>
  </si>
  <si>
    <t>APROVADO: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</si>
  <si>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</si>
  <si>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</si>
  <si>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</si>
  <si>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</si>
  <si>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</si>
  <si>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</si>
  <si>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</si>
  <si>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</si>
  <si>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Nº DOCUMENTO (BUTANTAN):</t>
  </si>
  <si>
    <t>Nº DOCUMENTO (FORNECEDOR):</t>
  </si>
  <si>
    <t>ÍTEM</t>
  </si>
  <si>
    <t>DESCRIÇÃO DO MATERIAL</t>
  </si>
  <si>
    <t>UNIDADE</t>
  </si>
  <si>
    <t>QTD</t>
  </si>
  <si>
    <t>Total</t>
  </si>
  <si>
    <t>Linha</t>
  </si>
  <si>
    <t>ÁGUA PURIFICADA</t>
  </si>
  <si>
    <t>EQUIPAMENTOS</t>
  </si>
  <si>
    <t>R$ TOTAL</t>
  </si>
  <si>
    <t>TAMANHO</t>
  </si>
  <si>
    <t>Equipe de Montagem de Tubulação Industrial</t>
  </si>
  <si>
    <t>Equipe de Montagem de Tubulação Sanitária</t>
  </si>
  <si>
    <t>Cargo</t>
  </si>
  <si>
    <t>Salário
Mensal</t>
  </si>
  <si>
    <t>Custo
H/H</t>
  </si>
  <si>
    <t>Custo
H/H 
(Final c/ Lucro)</t>
  </si>
  <si>
    <t>Encanador</t>
  </si>
  <si>
    <t>Soldador Manual</t>
  </si>
  <si>
    <t>Soldador Orbital</t>
  </si>
  <si>
    <t>Ajudante Geral</t>
  </si>
  <si>
    <t>Custo/Hora (Equipe Montagem Industrial)</t>
  </si>
  <si>
    <t>Custo/Hora (Equipe Montagem Sanitária)</t>
  </si>
  <si>
    <t>Cálculo BDI</t>
  </si>
  <si>
    <t>CONF. ACÓRDÃO Nº 325/2007, 2369/2011 e 036.076/2011 - TCU</t>
  </si>
  <si>
    <t>Tipo de Obra: Construção de Edifícios</t>
  </si>
  <si>
    <t>Descrição</t>
  </si>
  <si>
    <t>Mínimo %</t>
  </si>
  <si>
    <t>Máximo %</t>
  </si>
  <si>
    <t>Média %</t>
  </si>
  <si>
    <t>Coluna a preencher pela proponente</t>
  </si>
  <si>
    <t>Garantia/Seguro 'R'</t>
  </si>
  <si>
    <t>Risco 'R'</t>
  </si>
  <si>
    <t>Despesas Financeiras 'DF'</t>
  </si>
  <si>
    <t>Administração Central 'AC'</t>
  </si>
  <si>
    <t>Lucro 'L'</t>
  </si>
  <si>
    <t>Tributos 'I'</t>
  </si>
  <si>
    <t>CONFINS</t>
  </si>
  <si>
    <t>PIS</t>
  </si>
  <si>
    <t>CONTRIB.PREVIDENCIÁRIA (Preencher se Empresa optar pela Desoneração da Folha de Pagamento)</t>
  </si>
  <si>
    <t>ISSQN</t>
  </si>
  <si>
    <t>BDI</t>
  </si>
  <si>
    <t>Máximo percentual permitido sem a  Desoneração da Folha de Pagamento</t>
  </si>
  <si>
    <t>Máximo percentual permitido com a  Desoneração da Folha de Pagamento</t>
  </si>
  <si>
    <t>PV= CDx(1+BDI)</t>
  </si>
  <si>
    <t>PV= Preço de Venda</t>
  </si>
  <si>
    <t>CD= Custo Direto</t>
  </si>
  <si>
    <t>BDI= Benefícios e Despesas Indiretas;</t>
  </si>
  <si>
    <t>Obs1.: O valor referente a Administração Local deverá ser considerado juntamente com os custos diretos do orçamento e deverá está entre 3,49% e 8,87%</t>
  </si>
  <si>
    <t>Obs2.: O Percentual relativo ao IRPJ e CSLL deverão estar incluido no percentual de Lucro</t>
  </si>
  <si>
    <t>Fator de Custo e Lucro para Instalações Sanitárias</t>
  </si>
  <si>
    <t>Fator de Custo e Lucro para Instalações Industriais</t>
  </si>
  <si>
    <t>Referência Steel Controller</t>
  </si>
  <si>
    <t>R$
TOTAL MATERIAL</t>
  </si>
  <si>
    <t>R$
UNITÁRIO MATERIAL</t>
  </si>
  <si>
    <t>R$
UNITÁRIO
MÃO DE OBRA</t>
  </si>
  <si>
    <t>R$
TOTAL
MÃO DE OBRA</t>
  </si>
  <si>
    <t>TOTAL</t>
  </si>
  <si>
    <t>1.1</t>
  </si>
  <si>
    <t>2.1</t>
  </si>
  <si>
    <t>3.1</t>
  </si>
  <si>
    <t>3.2</t>
  </si>
  <si>
    <t>3.3</t>
  </si>
  <si>
    <t>3.4</t>
  </si>
  <si>
    <t>3.5</t>
  </si>
  <si>
    <t>3.6</t>
  </si>
  <si>
    <t>3.7</t>
  </si>
  <si>
    <t>3.8</t>
  </si>
  <si>
    <t>SERVIÇOS DIVERSOS</t>
  </si>
  <si>
    <t>1.0</t>
  </si>
  <si>
    <t>2.0</t>
  </si>
  <si>
    <t>3.0</t>
  </si>
  <si>
    <t>4.0</t>
  </si>
  <si>
    <t>1.1/2"-AP-STA01-0001-UT01</t>
  </si>
  <si>
    <t>1.1/2"-AP-STA01-0002-UT01</t>
  </si>
  <si>
    <t>1.1/2"-AP-STA01-0003-UT01</t>
  </si>
  <si>
    <t>1.1/2"-AP-STA01-0004-UT01</t>
  </si>
  <si>
    <t>3"-AP-STA01-0005-UT01-IQ</t>
  </si>
  <si>
    <t>2"-AP-STA01-0006-UT01-IQ</t>
  </si>
  <si>
    <t>2"-AP-STA01-0007-UT01-IQ</t>
  </si>
  <si>
    <t>4"-AP-STA01-0008-UT01-IQ</t>
  </si>
  <si>
    <t>3"-AP-STA01-0009-UT01-IQ</t>
  </si>
  <si>
    <t>3"-AP-STA01-0010-UT01-IQ</t>
  </si>
  <si>
    <t>2.1/2"-AP-STA01-0011-UT01-IQ</t>
  </si>
  <si>
    <t>2.1/2"-AP-STA01-0012-UT01-IQ</t>
  </si>
  <si>
    <t>2.1/2"-AP-STA01-0013-UT01-IQ</t>
  </si>
  <si>
    <t>2.1/2"-AP-STA01-0014-UT01-IQ</t>
  </si>
  <si>
    <t>2.1/2"-AP-STA01-0015-UT01-IQ</t>
  </si>
  <si>
    <t>1.1/2"-AP-STA01-0016-UT01-IQ</t>
  </si>
  <si>
    <t>1.1/2"-AP-STA01-0017-UT01-IQ</t>
  </si>
  <si>
    <t>1.1/2"-AP-STA01-0018-UT01-IQ</t>
  </si>
  <si>
    <t>1.1/2"-AP-STA01-0019-UT01-IQ</t>
  </si>
  <si>
    <t>1.1/2"-AP-STA01-0020-UT01-IQ</t>
  </si>
  <si>
    <t>LISTA DE MATERIAIS</t>
  </si>
  <si>
    <t>pç</t>
  </si>
  <si>
    <t>REDE ELÉTRICA</t>
  </si>
  <si>
    <t>vb</t>
  </si>
  <si>
    <t>3.9</t>
  </si>
  <si>
    <t>Serviços de supervisão de obras e segurança ocupacional</t>
  </si>
  <si>
    <t>Fretes e locação de equipamentos</t>
  </si>
  <si>
    <t xml:space="preserve">Transporte horizontal e vertical de equipamentos e materiais </t>
  </si>
  <si>
    <t>HVAC</t>
  </si>
  <si>
    <t>IYR</t>
  </si>
  <si>
    <t>4.1</t>
  </si>
  <si>
    <t>4.2</t>
  </si>
  <si>
    <t>4.3</t>
  </si>
  <si>
    <t>4.4</t>
  </si>
  <si>
    <t>4.5</t>
  </si>
  <si>
    <t>REDE FRIGORÍGENA</t>
  </si>
  <si>
    <t>m</t>
  </si>
  <si>
    <t>Cabo de comando conforme especificações do fabricante</t>
  </si>
  <si>
    <t>FMV</t>
  </si>
  <si>
    <t>Split com evaporadora tipo hiwall de 9.000 btu/h (Referência Carrier) com controle remoto sem fio</t>
  </si>
  <si>
    <t>Rede elétrica para alimentação da unidade condensadora</t>
  </si>
  <si>
    <t>Tubo de cobre flexível de diâmetro de 1/4"</t>
  </si>
  <si>
    <t>Tubo de cobre flexível de diâmetro de 3/8"</t>
  </si>
  <si>
    <t>Isolamento em borracha elastomérica para tubulação de 1/4" (espessura de 19 mm)</t>
  </si>
  <si>
    <t>Isolamento em borracha elastomérica para tubulação de 3/8" (espessura de 19 mm)</t>
  </si>
  <si>
    <t>Carga de gás refrigerante R410</t>
  </si>
  <si>
    <t>g</t>
  </si>
  <si>
    <t>unid</t>
  </si>
  <si>
    <t>Coxim de borracha para condensadora</t>
  </si>
  <si>
    <t>Compatibilização com outras discplinas</t>
  </si>
  <si>
    <t xml:space="preserve">Serviços em alvenaria e/ou abertura em forros para passagem de tubulações </t>
  </si>
  <si>
    <t>Montagem de canteiro de obras</t>
  </si>
  <si>
    <t>Destinação final dos entulhos</t>
  </si>
  <si>
    <t xml:space="preserve">Databook </t>
  </si>
  <si>
    <t>Limpeza e pressurização da tubulação de cobre</t>
  </si>
  <si>
    <t>Tubulação para rede de dreno em PVC de 1"</t>
  </si>
  <si>
    <t>Rechapeamento em alumínio liso para as tubulações externas</t>
  </si>
  <si>
    <t>4.6</t>
  </si>
  <si>
    <t>4.7</t>
  </si>
  <si>
    <t>4.8</t>
  </si>
  <si>
    <t>4.9</t>
  </si>
  <si>
    <t>4.10</t>
  </si>
  <si>
    <t>Vácuo e serviço de start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</si>
</sst>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164" formatCode="_(&quot;$&quot;* #,##0.00_);_(&quot;$&quot;* \(#,##0.00\);_(&quot;$&quot;* &quot;-&quot;??_);_(@_)"/>
    <numFmt numFmtId="165" formatCode="0.0"/>
    <numFmt numFmtId="166" formatCode="[$-416]d\-mmm\-yy;@"/>
    <numFmt numFmtId="167" formatCode="#,##0.0"/>
    <numFmt numFmtId="168" formatCode="&quot;R$&quot;\ #,##0.00"/>
    <numFmt numFmtId="169" formatCode="#,##0.00_ ;[Red]\-#,##0.00\ "/>
    <numFmt numFmtId="170" formatCode="0.0000"/>
    <numFmt numFmtId="171" formatCode="#,##0.0000_ ;[Red]\-#,##0.0000\ 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sz val="14"/>
      <name val="Arial"/>
      <family val="2"/>
    </font>
    <font>
      <b/>
      <i/>
      <sz val="14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12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14999847407452621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164" fontId="23" fillId="0" borderId="0" applyFont="0" applyFill="0" applyBorder="0" applyAlignment="0" applyProtection="0"/>
  </cellStyleXfs>
  <cellXfs count="202">
    <xf numFmtId="0" fontId="0" fillId="0" borderId="0" xfId="0"/>
    <xf numFmtId="0" fontId="5" fillId="3" borderId="2" xfId="2" applyFont="1" applyFill="1" applyBorder="1" applyAlignment="1" applyProtection="1">
      <alignment vertical="center"/>
    </xf>
    <xf numFmtId="0" fontId="7" fillId="3" borderId="7" xfId="2" applyFont="1" applyFill="1" applyBorder="1" applyAlignment="1" applyProtection="1">
      <alignment vertical="center"/>
    </xf>
    <xf numFmtId="0" fontId="7" fillId="3" borderId="1" xfId="2" applyFont="1" applyFill="1" applyBorder="1" applyAlignment="1" applyProtection="1">
      <alignment vertical="center"/>
    </xf>
    <xf numFmtId="0" fontId="5" fillId="3" borderId="8" xfId="2" applyFont="1" applyFill="1" applyBorder="1" applyAlignment="1" applyProtection="1">
      <alignment vertical="center"/>
    </xf>
    <xf numFmtId="0" fontId="6" fillId="3" borderId="0" xfId="2" applyFont="1" applyFill="1" applyBorder="1" applyAlignment="1" applyProtection="1">
      <alignment horizontal="left" vertical="center"/>
    </xf>
    <xf numFmtId="0" fontId="6" fillId="3" borderId="9" xfId="2" applyFont="1" applyFill="1" applyBorder="1" applyAlignment="1" applyProtection="1">
      <alignment horizontal="left" vertical="center"/>
    </xf>
    <xf numFmtId="0" fontId="7" fillId="3" borderId="9" xfId="2" applyFont="1" applyFill="1" applyBorder="1" applyAlignment="1" applyProtection="1">
      <alignment vertical="center"/>
    </xf>
    <xf numFmtId="0" fontId="9" fillId="3" borderId="0" xfId="4" applyFont="1" applyFill="1" applyBorder="1" applyAlignment="1" applyProtection="1">
      <alignment horizontal="center" vertical="center"/>
    </xf>
    <xf numFmtId="0" fontId="8" fillId="2" borderId="9" xfId="3" applyFont="1" applyFill="1" applyBorder="1" applyAlignment="1">
      <alignment horizontal="center" vertical="center"/>
    </xf>
    <xf numFmtId="0" fontId="9" fillId="3" borderId="13" xfId="4" applyFont="1" applyFill="1" applyBorder="1" applyAlignment="1" applyProtection="1">
      <alignment vertical="center"/>
    </xf>
    <xf numFmtId="0" fontId="9" fillId="2" borderId="5" xfId="3" applyFont="1" applyFill="1" applyBorder="1" applyAlignment="1">
      <alignment horizontal="center" vertical="center"/>
    </xf>
    <xf numFmtId="0" fontId="9" fillId="3" borderId="8" xfId="4" applyFont="1" applyFill="1" applyBorder="1" applyAlignment="1" applyProtection="1">
      <alignment horizontal="center" vertical="center"/>
    </xf>
    <xf numFmtId="0" fontId="9" fillId="3" borderId="9" xfId="4" applyFont="1" applyFill="1" applyBorder="1" applyAlignment="1" applyProtection="1">
      <alignment vertical="center"/>
    </xf>
    <xf numFmtId="0" fontId="13" fillId="3" borderId="9" xfId="4" applyFont="1" applyFill="1" applyBorder="1" applyAlignment="1" applyProtection="1">
      <alignment horizontal="left" vertical="center"/>
    </xf>
    <xf numFmtId="0" fontId="10" fillId="2" borderId="0" xfId="3" applyFont="1" applyFill="1" applyBorder="1" applyAlignment="1">
      <alignment horizontal="left" vertical="center"/>
    </xf>
    <xf numFmtId="0" fontId="7" fillId="3" borderId="0" xfId="2" applyFont="1" applyFill="1" applyBorder="1" applyAlignment="1" applyProtection="1">
      <alignment vertical="center"/>
    </xf>
    <xf numFmtId="0" fontId="15" fillId="0" borderId="0" xfId="0" applyFont="1"/>
    <xf numFmtId="167" fontId="15" fillId="5" borderId="0" xfId="0" applyNumberFormat="1" applyFont="1" applyFill="1" applyAlignment="1">
      <alignment horizontal="center" vertical="center"/>
    </xf>
    <xf numFmtId="167" fontId="3" fillId="5" borderId="5" xfId="0" applyNumberFormat="1" applyFont="1" applyFill="1" applyBorder="1" applyAlignment="1">
      <alignment horizontal="center" vertical="center"/>
    </xf>
    <xf numFmtId="167" fontId="17" fillId="5" borderId="5" xfId="0" applyNumberFormat="1" applyFont="1" applyFill="1" applyBorder="1" applyAlignment="1">
      <alignment horizontal="center" vertical="center"/>
    </xf>
    <xf numFmtId="167" fontId="17" fillId="5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3" borderId="0" xfId="0" applyFill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168" fontId="0" fillId="3" borderId="0" xfId="0" applyNumberFormat="1" applyFill="1" applyAlignment="1">
      <alignment horizontal="center" vertical="center"/>
    </xf>
    <xf numFmtId="0" fontId="21" fillId="3" borderId="0" xfId="5" applyFont="1" applyFill="1"/>
    <xf numFmtId="0" fontId="19" fillId="3" borderId="0" xfId="5" applyFont="1" applyFill="1" applyAlignment="1">
      <alignment horizontal="center"/>
    </xf>
    <xf numFmtId="0" fontId="20" fillId="3" borderId="0" xfId="5" applyFill="1"/>
    <xf numFmtId="0" fontId="19" fillId="3" borderId="0" xfId="5" applyFont="1" applyFill="1"/>
    <xf numFmtId="44" fontId="20" fillId="3" borderId="0" xfId="5" applyNumberFormat="1" applyFill="1"/>
    <xf numFmtId="0" fontId="19" fillId="3" borderId="15" xfId="5" applyFont="1" applyFill="1" applyBorder="1" applyAlignment="1" applyProtection="1">
      <alignment horizontal="center" vertical="center"/>
    </xf>
    <xf numFmtId="0" fontId="19" fillId="3" borderId="16" xfId="5" applyFont="1" applyFill="1" applyBorder="1" applyAlignment="1" applyProtection="1">
      <alignment horizontal="center" vertical="center"/>
    </xf>
    <xf numFmtId="0" fontId="19" fillId="3" borderId="17" xfId="5" applyFont="1" applyFill="1" applyBorder="1" applyAlignment="1" applyProtection="1">
      <alignment horizontal="center" vertical="center"/>
    </xf>
    <xf numFmtId="0" fontId="18" fillId="6" borderId="18" xfId="5" applyFont="1" applyFill="1" applyBorder="1" applyAlignment="1">
      <alignment horizontal="center" vertical="center" wrapText="1"/>
    </xf>
    <xf numFmtId="0" fontId="20" fillId="3" borderId="0" xfId="5" applyFill="1" applyAlignment="1">
      <alignment vertical="center"/>
    </xf>
    <xf numFmtId="0" fontId="20" fillId="3" borderId="19" xfId="5" applyFill="1" applyBorder="1" applyProtection="1"/>
    <xf numFmtId="169" fontId="20" fillId="3" borderId="20" xfId="5" applyNumberFormat="1" applyFill="1" applyBorder="1" applyProtection="1"/>
    <xf numFmtId="169" fontId="20" fillId="3" borderId="21" xfId="5" applyNumberFormat="1" applyFill="1" applyBorder="1" applyProtection="1"/>
    <xf numFmtId="169" fontId="20" fillId="6" borderId="22" xfId="5" applyNumberFormat="1" applyFill="1" applyBorder="1" applyProtection="1">
      <protection locked="0"/>
    </xf>
    <xf numFmtId="0" fontId="20" fillId="3" borderId="23" xfId="5" applyFill="1" applyBorder="1" applyProtection="1"/>
    <xf numFmtId="169" fontId="20" fillId="3" borderId="24" xfId="5" applyNumberFormat="1" applyFill="1" applyBorder="1" applyProtection="1"/>
    <xf numFmtId="169" fontId="20" fillId="3" borderId="3" xfId="5" applyNumberFormat="1" applyFill="1" applyBorder="1" applyProtection="1"/>
    <xf numFmtId="169" fontId="0" fillId="6" borderId="25" xfId="5" applyNumberFormat="1" applyFont="1" applyFill="1" applyBorder="1" applyProtection="1">
      <protection locked="0"/>
    </xf>
    <xf numFmtId="169" fontId="20" fillId="6" borderId="25" xfId="5" applyNumberFormat="1" applyFill="1" applyBorder="1" applyProtection="1">
      <protection locked="0"/>
    </xf>
    <xf numFmtId="0" fontId="19" fillId="3" borderId="23" xfId="5" applyFont="1" applyFill="1" applyBorder="1" applyProtection="1"/>
    <xf numFmtId="169" fontId="19" fillId="3" borderId="24" xfId="5" applyNumberFormat="1" applyFont="1" applyFill="1" applyBorder="1" applyProtection="1"/>
    <xf numFmtId="169" fontId="19" fillId="3" borderId="3" xfId="5" applyNumberFormat="1" applyFont="1" applyFill="1" applyBorder="1" applyProtection="1"/>
    <xf numFmtId="169" fontId="19" fillId="6" borderId="25" xfId="5" applyNumberFormat="1" applyFont="1" applyFill="1" applyBorder="1" applyProtection="1">
      <protection locked="0"/>
    </xf>
    <xf numFmtId="0" fontId="22" fillId="3" borderId="23" xfId="5" applyFont="1" applyFill="1" applyBorder="1" applyAlignment="1" applyProtection="1">
      <alignment wrapText="1"/>
    </xf>
    <xf numFmtId="169" fontId="20" fillId="3" borderId="24" xfId="5" applyNumberFormat="1" applyFill="1" applyBorder="1" applyAlignment="1" applyProtection="1">
      <alignment vertical="center"/>
    </xf>
    <xf numFmtId="169" fontId="20" fillId="3" borderId="3" xfId="5" applyNumberFormat="1" applyFill="1" applyBorder="1" applyAlignment="1" applyProtection="1">
      <alignment vertical="center"/>
    </xf>
    <xf numFmtId="169" fontId="20" fillId="6" borderId="25" xfId="5" applyNumberFormat="1" applyFill="1" applyBorder="1" applyAlignment="1" applyProtection="1">
      <alignment vertical="center"/>
      <protection locked="0"/>
    </xf>
    <xf numFmtId="0" fontId="22" fillId="3" borderId="26" xfId="5" applyFont="1" applyFill="1" applyBorder="1" applyProtection="1"/>
    <xf numFmtId="169" fontId="20" fillId="3" borderId="27" xfId="5" applyNumberFormat="1" applyFill="1" applyBorder="1" applyProtection="1"/>
    <xf numFmtId="169" fontId="20" fillId="3" borderId="14" xfId="5" applyNumberFormat="1" applyFill="1" applyBorder="1" applyProtection="1"/>
    <xf numFmtId="169" fontId="20" fillId="6" borderId="28" xfId="5" applyNumberFormat="1" applyFill="1" applyBorder="1" applyProtection="1">
      <protection locked="0"/>
    </xf>
    <xf numFmtId="0" fontId="19" fillId="3" borderId="26" xfId="5" applyFont="1" applyFill="1" applyBorder="1" applyProtection="1"/>
    <xf numFmtId="169" fontId="19" fillId="3" borderId="27" xfId="5" applyNumberFormat="1" applyFont="1" applyFill="1" applyBorder="1" applyProtection="1"/>
    <xf numFmtId="169" fontId="19" fillId="3" borderId="14" xfId="5" applyNumberFormat="1" applyFont="1" applyFill="1" applyBorder="1" applyProtection="1"/>
    <xf numFmtId="169" fontId="19" fillId="6" borderId="28" xfId="5" applyNumberFormat="1" applyFont="1" applyFill="1" applyBorder="1" applyProtection="1">
      <protection locked="0"/>
    </xf>
    <xf numFmtId="0" fontId="19" fillId="7" borderId="19" xfId="5" applyFont="1" applyFill="1" applyBorder="1" applyAlignment="1" applyProtection="1">
      <alignment horizontal="right"/>
    </xf>
    <xf numFmtId="2" fontId="19" fillId="7" borderId="20" xfId="5" applyNumberFormat="1" applyFont="1" applyFill="1" applyBorder="1" applyProtection="1"/>
    <xf numFmtId="2" fontId="19" fillId="7" borderId="21" xfId="5" applyNumberFormat="1" applyFont="1" applyFill="1" applyBorder="1" applyProtection="1"/>
    <xf numFmtId="169" fontId="19" fillId="6" borderId="28" xfId="5" applyNumberFormat="1" applyFont="1" applyFill="1" applyBorder="1" applyProtection="1"/>
    <xf numFmtId="0" fontId="19" fillId="3" borderId="29" xfId="5" applyFont="1" applyFill="1" applyBorder="1" applyAlignment="1" applyProtection="1">
      <alignment horizontal="right" vertical="center" wrapText="1"/>
    </xf>
    <xf numFmtId="0" fontId="20" fillId="3" borderId="30" xfId="5" applyFill="1" applyBorder="1" applyAlignment="1" applyProtection="1">
      <alignment vertical="center"/>
    </xf>
    <xf numFmtId="2" fontId="19" fillId="3" borderId="30" xfId="5" applyNumberFormat="1" applyFont="1" applyFill="1" applyBorder="1" applyAlignment="1" applyProtection="1">
      <alignment vertical="center"/>
    </xf>
    <xf numFmtId="170" fontId="20" fillId="3" borderId="31" xfId="5" applyNumberFormat="1" applyFill="1" applyBorder="1" applyAlignment="1">
      <alignment vertical="center"/>
    </xf>
    <xf numFmtId="0" fontId="19" fillId="3" borderId="0" xfId="5" applyFont="1" applyFill="1" applyBorder="1" applyAlignment="1">
      <alignment horizontal="right"/>
    </xf>
    <xf numFmtId="2" fontId="20" fillId="3" borderId="0" xfId="5" applyNumberFormat="1" applyFill="1" applyBorder="1"/>
    <xf numFmtId="0" fontId="20" fillId="3" borderId="0" xfId="5" applyFill="1" applyBorder="1"/>
    <xf numFmtId="0" fontId="19" fillId="3" borderId="29" xfId="5" applyFont="1" applyFill="1" applyBorder="1" applyAlignment="1">
      <alignment horizontal="center"/>
    </xf>
    <xf numFmtId="0" fontId="20" fillId="7" borderId="5" xfId="5" applyFill="1" applyBorder="1" applyAlignment="1">
      <alignment horizontal="center"/>
    </xf>
    <xf numFmtId="0" fontId="19" fillId="3" borderId="0" xfId="5" applyFont="1" applyFill="1" applyBorder="1" applyAlignment="1">
      <alignment horizontal="center"/>
    </xf>
    <xf numFmtId="0" fontId="19" fillId="3" borderId="0" xfId="5" applyFont="1" applyFill="1" applyBorder="1" applyAlignment="1">
      <alignment horizontal="left"/>
    </xf>
    <xf numFmtId="0" fontId="19" fillId="3" borderId="0" xfId="5" applyFont="1" applyFill="1" applyAlignment="1">
      <alignment horizontal="left"/>
    </xf>
    <xf numFmtId="168" fontId="0" fillId="4" borderId="5" xfId="0" applyNumberFormat="1" applyFill="1" applyBorder="1" applyAlignment="1">
      <alignment horizontal="center" vertical="center"/>
    </xf>
    <xf numFmtId="167" fontId="10" fillId="5" borderId="5" xfId="0" applyNumberFormat="1" applyFont="1" applyFill="1" applyBorder="1" applyAlignment="1">
      <alignment horizontal="center" vertical="center"/>
    </xf>
    <xf numFmtId="0" fontId="10" fillId="0" borderId="0" xfId="0" applyFont="1"/>
    <xf numFmtId="2" fontId="19" fillId="4" borderId="5" xfId="0" applyNumberFormat="1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168" fontId="19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168" fontId="0" fillId="3" borderId="5" xfId="0" applyNumberFormat="1" applyFill="1" applyBorder="1" applyAlignment="1">
      <alignment horizontal="center" vertical="center"/>
    </xf>
    <xf numFmtId="168" fontId="19" fillId="3" borderId="5" xfId="0" applyNumberFormat="1" applyFont="1" applyFill="1" applyBorder="1" applyAlignment="1">
      <alignment horizontal="center" vertical="center"/>
    </xf>
    <xf numFmtId="168" fontId="0" fillId="5" borderId="5" xfId="0" applyNumberFormat="1" applyFill="1" applyBorder="1" applyAlignment="1">
      <alignment horizontal="center" vertical="center"/>
    </xf>
    <xf numFmtId="2" fontId="19" fillId="5" borderId="5" xfId="0" applyNumberFormat="1" applyFont="1" applyFill="1" applyBorder="1" applyAlignment="1">
      <alignment horizontal="center" vertical="center"/>
    </xf>
    <xf numFmtId="167" fontId="3" fillId="5" borderId="5" xfId="0" applyNumberFormat="1" applyFont="1" applyFill="1" applyBorder="1" applyAlignment="1">
      <alignment horizontal="center" vertical="center"/>
    </xf>
    <xf numFmtId="1" fontId="24" fillId="8" borderId="3" xfId="3" quotePrefix="1" applyNumberFormat="1" applyFont="1" applyFill="1" applyBorder="1" applyAlignment="1">
      <alignment vertical="center"/>
    </xf>
    <xf numFmtId="0" fontId="15" fillId="0" borderId="0" xfId="0" applyFont="1"/>
    <xf numFmtId="167" fontId="15" fillId="5" borderId="5" xfId="0" applyNumberFormat="1" applyFont="1" applyFill="1" applyBorder="1" applyAlignment="1">
      <alignment horizontal="center" vertical="center"/>
    </xf>
    <xf numFmtId="167" fontId="10" fillId="5" borderId="5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3" borderId="11" xfId="4" applyFont="1" applyFill="1" applyBorder="1" applyAlignment="1" applyProtection="1">
      <alignment horizontal="center" vertical="center"/>
    </xf>
    <xf numFmtId="0" fontId="8" fillId="2" borderId="12" xfId="3" applyFont="1" applyFill="1" applyBorder="1" applyAlignment="1">
      <alignment horizontal="center" vertical="center"/>
    </xf>
    <xf numFmtId="0" fontId="7" fillId="3" borderId="0" xfId="2" applyFont="1" applyFill="1" applyBorder="1" applyAlignment="1" applyProtection="1">
      <alignment horizontal="center"/>
    </xf>
    <xf numFmtId="0" fontId="8" fillId="2" borderId="0" xfId="3" applyFont="1" applyFill="1" applyBorder="1" applyAlignment="1">
      <alignment horizontal="center" vertical="center"/>
    </xf>
    <xf numFmtId="0" fontId="8" fillId="2" borderId="11" xfId="3" applyFont="1" applyFill="1" applyBorder="1" applyAlignment="1">
      <alignment horizontal="center" vertical="center"/>
    </xf>
    <xf numFmtId="167" fontId="3" fillId="5" borderId="4" xfId="0" applyNumberFormat="1" applyFont="1" applyFill="1" applyBorder="1" applyAlignment="1">
      <alignment horizontal="center" vertical="center"/>
    </xf>
    <xf numFmtId="167" fontId="17" fillId="5" borderId="4" xfId="0" applyNumberFormat="1" applyFont="1" applyFill="1" applyBorder="1" applyAlignment="1">
      <alignment horizontal="center" vertical="center" wrapText="1"/>
    </xf>
    <xf numFmtId="167" fontId="10" fillId="5" borderId="4" xfId="0" applyNumberFormat="1" applyFont="1" applyFill="1" applyBorder="1" applyAlignment="1">
      <alignment horizontal="center" vertical="center"/>
    </xf>
    <xf numFmtId="167" fontId="15" fillId="5" borderId="4" xfId="0" applyNumberFormat="1" applyFont="1" applyFill="1" applyBorder="1" applyAlignment="1">
      <alignment horizontal="center" vertical="center"/>
    </xf>
    <xf numFmtId="4" fontId="2" fillId="3" borderId="6" xfId="3" applyNumberFormat="1" applyFont="1" applyFill="1" applyBorder="1" applyAlignment="1">
      <alignment horizontal="center" vertical="center" wrapText="1"/>
    </xf>
    <xf numFmtId="4" fontId="2" fillId="3" borderId="4" xfId="3" applyNumberFormat="1" applyFont="1" applyFill="1" applyBorder="1" applyAlignment="1">
      <alignment horizontal="center" vertical="center" wrapText="1"/>
    </xf>
    <xf numFmtId="4" fontId="10" fillId="3" borderId="2" xfId="3" applyNumberFormat="1" applyFont="1" applyFill="1" applyBorder="1" applyAlignment="1">
      <alignment horizontal="center" vertical="center" wrapText="1"/>
    </xf>
    <xf numFmtId="4" fontId="10" fillId="3" borderId="1" xfId="3" applyNumberFormat="1" applyFont="1" applyFill="1" applyBorder="1" applyAlignment="1">
      <alignment horizontal="center" vertical="center" wrapText="1"/>
    </xf>
    <xf numFmtId="4" fontId="10" fillId="3" borderId="8" xfId="3" applyNumberFormat="1" applyFont="1" applyFill="1" applyBorder="1" applyAlignment="1">
      <alignment horizontal="center" vertical="center" wrapText="1"/>
    </xf>
    <xf numFmtId="4" fontId="10" fillId="3" borderId="9" xfId="3" applyNumberFormat="1" applyFont="1" applyFill="1" applyBorder="1" applyAlignment="1">
      <alignment horizontal="center" vertical="center" wrapText="1"/>
    </xf>
    <xf numFmtId="4" fontId="10" fillId="3" borderId="10" xfId="3" applyNumberFormat="1" applyFont="1" applyFill="1" applyBorder="1" applyAlignment="1">
      <alignment horizontal="center" vertical="center" wrapText="1"/>
    </xf>
    <xf numFmtId="4" fontId="10" fillId="3" borderId="12" xfId="3" applyNumberFormat="1" applyFont="1" applyFill="1" applyBorder="1" applyAlignment="1">
      <alignment horizontal="center" vertical="center" wrapText="1"/>
    </xf>
    <xf numFmtId="4" fontId="10" fillId="3" borderId="7" xfId="3" applyNumberFormat="1" applyFont="1" applyFill="1" applyBorder="1" applyAlignment="1">
      <alignment horizontal="center" vertical="center" wrapText="1"/>
    </xf>
    <xf numFmtId="4" fontId="10" fillId="3" borderId="38" xfId="3" applyNumberFormat="1" applyFont="1" applyFill="1" applyBorder="1" applyAlignment="1">
      <alignment horizontal="center" vertical="center" wrapText="1"/>
    </xf>
    <xf numFmtId="4" fontId="10" fillId="3" borderId="0" xfId="3" applyNumberFormat="1" applyFont="1" applyFill="1" applyBorder="1" applyAlignment="1">
      <alignment horizontal="center" vertical="center" wrapText="1"/>
    </xf>
    <xf numFmtId="4" fontId="10" fillId="3" borderId="35" xfId="3" applyNumberFormat="1" applyFont="1" applyFill="1" applyBorder="1" applyAlignment="1">
      <alignment horizontal="center" vertical="center" wrapText="1"/>
    </xf>
    <xf numFmtId="4" fontId="10" fillId="3" borderId="11" xfId="3" applyNumberFormat="1" applyFont="1" applyFill="1" applyBorder="1" applyAlignment="1">
      <alignment horizontal="center" vertical="center" wrapText="1"/>
    </xf>
    <xf numFmtId="4" fontId="10" fillId="3" borderId="36" xfId="3" applyNumberFormat="1" applyFont="1" applyFill="1" applyBorder="1" applyAlignment="1">
      <alignment horizontal="center" vertical="center" wrapText="1"/>
    </xf>
    <xf numFmtId="4" fontId="10" fillId="3" borderId="6" xfId="3" applyNumberFormat="1" applyFont="1" applyFill="1" applyBorder="1" applyAlignment="1">
      <alignment horizontal="center" vertical="center" wrapText="1"/>
    </xf>
    <xf numFmtId="4" fontId="10" fillId="3" borderId="4" xfId="3" applyNumberFormat="1" applyFont="1" applyFill="1" applyBorder="1" applyAlignment="1">
      <alignment horizontal="center" vertical="center" wrapText="1"/>
    </xf>
    <xf numFmtId="1" fontId="10" fillId="3" borderId="34" xfId="3" quotePrefix="1" applyNumberFormat="1" applyFont="1" applyFill="1" applyBorder="1" applyAlignment="1">
      <alignment horizontal="center" vertical="center"/>
    </xf>
    <xf numFmtId="1" fontId="10" fillId="3" borderId="5" xfId="3" applyNumberFormat="1" applyFont="1" applyFill="1" applyBorder="1" applyAlignment="1">
      <alignment horizontal="center" vertical="center"/>
    </xf>
    <xf numFmtId="49" fontId="10" fillId="3" borderId="5" xfId="3" applyNumberFormat="1" applyFont="1" applyFill="1" applyBorder="1" applyAlignment="1">
      <alignment horizontal="left" vertical="center" wrapText="1"/>
    </xf>
    <xf numFmtId="49" fontId="10" fillId="3" borderId="6" xfId="3" applyNumberFormat="1" applyFont="1" applyFill="1" applyBorder="1" applyAlignment="1">
      <alignment horizontal="left" vertical="center" wrapText="1"/>
    </xf>
    <xf numFmtId="49" fontId="10" fillId="3" borderId="3" xfId="3" applyNumberFormat="1" applyFont="1" applyFill="1" applyBorder="1" applyAlignment="1">
      <alignment horizontal="left" vertical="center" wrapText="1"/>
    </xf>
    <xf numFmtId="49" fontId="10" fillId="3" borderId="4" xfId="3" applyNumberFormat="1" applyFont="1" applyFill="1" applyBorder="1" applyAlignment="1">
      <alignment horizontal="left" vertical="center" wrapText="1"/>
    </xf>
    <xf numFmtId="4" fontId="10" fillId="3" borderId="3" xfId="3" applyNumberFormat="1" applyFont="1" applyFill="1" applyBorder="1" applyAlignment="1">
      <alignment horizontal="center" vertical="center" wrapText="1"/>
    </xf>
    <xf numFmtId="4" fontId="10" fillId="3" borderId="25" xfId="3" applyNumberFormat="1" applyFont="1" applyFill="1" applyBorder="1" applyAlignment="1">
      <alignment horizontal="center" vertical="center" wrapText="1"/>
    </xf>
    <xf numFmtId="165" fontId="10" fillId="3" borderId="6" xfId="3" applyNumberFormat="1" applyFont="1" applyFill="1" applyBorder="1" applyAlignment="1">
      <alignment horizontal="center" vertical="center"/>
    </xf>
    <xf numFmtId="165" fontId="10" fillId="3" borderId="4" xfId="3" applyNumberFormat="1" applyFont="1" applyFill="1" applyBorder="1" applyAlignment="1">
      <alignment horizontal="center" vertical="center"/>
    </xf>
    <xf numFmtId="0" fontId="10" fillId="3" borderId="6" xfId="3" applyFont="1" applyFill="1" applyBorder="1" applyAlignment="1">
      <alignment horizontal="center" vertical="center" wrapText="1"/>
    </xf>
    <xf numFmtId="0" fontId="10" fillId="3" borderId="4" xfId="3" applyFont="1" applyFill="1" applyBorder="1" applyAlignment="1">
      <alignment horizontal="center" vertical="center" wrapText="1"/>
    </xf>
    <xf numFmtId="1" fontId="10" fillId="3" borderId="5" xfId="3" applyNumberFormat="1" applyFont="1" applyFill="1" applyBorder="1" applyAlignment="1">
      <alignment horizontal="center" vertical="center" wrapText="1"/>
    </xf>
    <xf numFmtId="165" fontId="10" fillId="3" borderId="5" xfId="3" applyNumberFormat="1" applyFont="1" applyFill="1" applyBorder="1" applyAlignment="1">
      <alignment horizontal="center" vertical="center"/>
    </xf>
    <xf numFmtId="0" fontId="10" fillId="3" borderId="5" xfId="3" applyFont="1" applyFill="1" applyBorder="1" applyAlignment="1">
      <alignment horizontal="center" vertical="center" wrapText="1"/>
    </xf>
    <xf numFmtId="4" fontId="24" fillId="8" borderId="6" xfId="3" quotePrefix="1" applyNumberFormat="1" applyFont="1" applyFill="1" applyBorder="1" applyAlignment="1">
      <alignment horizontal="center" vertical="center"/>
    </xf>
    <xf numFmtId="4" fontId="24" fillId="8" borderId="4" xfId="3" quotePrefix="1" applyNumberFormat="1" applyFont="1" applyFill="1" applyBorder="1" applyAlignment="1">
      <alignment horizontal="center" vertical="center"/>
    </xf>
    <xf numFmtId="168" fontId="24" fillId="8" borderId="6" xfId="3" quotePrefix="1" applyNumberFormat="1" applyFont="1" applyFill="1" applyBorder="1" applyAlignment="1">
      <alignment horizontal="center" vertical="center"/>
    </xf>
    <xf numFmtId="168" fontId="24" fillId="8" borderId="3" xfId="3" quotePrefix="1" applyNumberFormat="1" applyFont="1" applyFill="1" applyBorder="1" applyAlignment="1">
      <alignment horizontal="center" vertical="center"/>
    </xf>
    <xf numFmtId="168" fontId="24" fillId="8" borderId="25" xfId="3" quotePrefix="1" applyNumberFormat="1" applyFont="1" applyFill="1" applyBorder="1" applyAlignment="1">
      <alignment horizontal="center" vertical="center"/>
    </xf>
    <xf numFmtId="1" fontId="24" fillId="8" borderId="23" xfId="3" quotePrefix="1" applyNumberFormat="1" applyFont="1" applyFill="1" applyBorder="1" applyAlignment="1">
      <alignment horizontal="center" vertical="center"/>
    </xf>
    <xf numFmtId="1" fontId="24" fillId="8" borderId="3" xfId="3" quotePrefix="1" applyNumberFormat="1" applyFont="1" applyFill="1" applyBorder="1" applyAlignment="1">
      <alignment horizontal="center" vertical="center"/>
    </xf>
    <xf numFmtId="1" fontId="24" fillId="8" borderId="4" xfId="3" quotePrefix="1" applyNumberFormat="1" applyFont="1" applyFill="1" applyBorder="1" applyAlignment="1">
      <alignment horizontal="center" vertical="center"/>
    </xf>
    <xf numFmtId="1" fontId="24" fillId="8" borderId="6" xfId="3" quotePrefix="1" applyNumberFormat="1" applyFont="1" applyFill="1" applyBorder="1" applyAlignment="1">
      <alignment horizontal="left" vertical="center"/>
    </xf>
    <xf numFmtId="1" fontId="24" fillId="8" borderId="3" xfId="3" quotePrefix="1" applyNumberFormat="1" applyFont="1" applyFill="1" applyBorder="1" applyAlignment="1">
      <alignment horizontal="left" vertical="center"/>
    </xf>
    <xf numFmtId="167" fontId="16" fillId="5" borderId="5" xfId="0" applyNumberFormat="1" applyFont="1" applyFill="1" applyBorder="1" applyAlignment="1">
      <alignment horizontal="center" vertical="center"/>
    </xf>
    <xf numFmtId="167" fontId="16" fillId="5" borderId="4" xfId="0" applyNumberFormat="1" applyFont="1" applyFill="1" applyBorder="1" applyAlignment="1">
      <alignment horizontal="center" vertical="center"/>
    </xf>
    <xf numFmtId="0" fontId="24" fillId="9" borderId="6" xfId="3" applyFont="1" applyFill="1" applyBorder="1" applyAlignment="1">
      <alignment horizontal="center" vertical="center" wrapText="1"/>
    </xf>
    <xf numFmtId="0" fontId="24" fillId="9" borderId="4" xfId="3" applyFont="1" applyFill="1" applyBorder="1" applyAlignment="1">
      <alignment horizontal="center" vertical="center" wrapText="1"/>
    </xf>
    <xf numFmtId="166" fontId="8" fillId="2" borderId="8" xfId="3" applyNumberFormat="1" applyFont="1" applyFill="1" applyBorder="1" applyAlignment="1">
      <alignment horizontal="center" vertical="center"/>
    </xf>
    <xf numFmtId="166" fontId="8" fillId="2" borderId="0" xfId="3" applyNumberFormat="1" applyFont="1" applyFill="1" applyBorder="1" applyAlignment="1">
      <alignment horizontal="center" vertical="center"/>
    </xf>
    <xf numFmtId="166" fontId="8" fillId="2" borderId="35" xfId="3" applyNumberFormat="1" applyFont="1" applyFill="1" applyBorder="1" applyAlignment="1">
      <alignment horizontal="center" vertical="center"/>
    </xf>
    <xf numFmtId="168" fontId="9" fillId="2" borderId="8" xfId="3" applyNumberFormat="1" applyFont="1" applyFill="1" applyBorder="1" applyAlignment="1">
      <alignment horizontal="center" vertical="center"/>
    </xf>
    <xf numFmtId="168" fontId="9" fillId="2" borderId="0" xfId="3" applyNumberFormat="1" applyFont="1" applyFill="1" applyBorder="1" applyAlignment="1">
      <alignment horizontal="center" vertical="center"/>
    </xf>
    <xf numFmtId="168" fontId="9" fillId="2" borderId="35" xfId="3" applyNumberFormat="1" applyFont="1" applyFill="1" applyBorder="1" applyAlignment="1">
      <alignment horizontal="center" vertical="center"/>
    </xf>
    <xf numFmtId="168" fontId="9" fillId="2" borderId="10" xfId="3" applyNumberFormat="1" applyFont="1" applyFill="1" applyBorder="1" applyAlignment="1">
      <alignment horizontal="center" vertical="center"/>
    </xf>
    <xf numFmtId="168" fontId="9" fillId="2" borderId="11" xfId="3" applyNumberFormat="1" applyFont="1" applyFill="1" applyBorder="1" applyAlignment="1">
      <alignment horizontal="center" vertical="center"/>
    </xf>
    <xf numFmtId="168" fontId="9" fillId="2" borderId="36" xfId="3" applyNumberFormat="1" applyFont="1" applyFill="1" applyBorder="1" applyAlignment="1">
      <alignment horizontal="center" vertical="center"/>
    </xf>
    <xf numFmtId="0" fontId="9" fillId="2" borderId="2" xfId="3" applyFont="1" applyFill="1" applyBorder="1" applyAlignment="1">
      <alignment horizontal="center" vertical="center"/>
    </xf>
    <xf numFmtId="0" fontId="9" fillId="2" borderId="7" xfId="3" applyFont="1" applyFill="1" applyBorder="1" applyAlignment="1">
      <alignment horizontal="center" vertical="center"/>
    </xf>
    <xf numFmtId="0" fontId="9" fillId="2" borderId="38" xfId="3" applyFont="1" applyFill="1" applyBorder="1" applyAlignment="1">
      <alignment horizontal="center" vertical="center"/>
    </xf>
    <xf numFmtId="0" fontId="24" fillId="9" borderId="3" xfId="3" applyFont="1" applyFill="1" applyBorder="1" applyAlignment="1">
      <alignment horizontal="center" vertical="center" wrapText="1"/>
    </xf>
    <xf numFmtId="0" fontId="24" fillId="9" borderId="25" xfId="3" applyFont="1" applyFill="1" applyBorder="1" applyAlignment="1">
      <alignment horizontal="center" vertical="center" wrapText="1"/>
    </xf>
    <xf numFmtId="0" fontId="9" fillId="3" borderId="8" xfId="2" applyFont="1" applyFill="1" applyBorder="1" applyAlignment="1" applyProtection="1">
      <alignment horizontal="center" vertical="center"/>
    </xf>
    <xf numFmtId="0" fontId="12" fillId="0" borderId="0" xfId="3" applyFont="1" applyBorder="1"/>
    <xf numFmtId="0" fontId="12" fillId="0" borderId="9" xfId="3" applyFont="1" applyBorder="1"/>
    <xf numFmtId="0" fontId="11" fillId="2" borderId="33" xfId="3" applyFont="1" applyFill="1" applyBorder="1" applyAlignment="1">
      <alignment horizontal="center" vertical="center"/>
    </xf>
    <xf numFmtId="0" fontId="11" fillId="2" borderId="21" xfId="3" applyFont="1" applyFill="1" applyBorder="1" applyAlignment="1">
      <alignment horizontal="center" vertical="center"/>
    </xf>
    <xf numFmtId="0" fontId="11" fillId="2" borderId="22" xfId="3" applyFont="1" applyFill="1" applyBorder="1" applyAlignment="1">
      <alignment horizontal="center" vertical="center"/>
    </xf>
    <xf numFmtId="0" fontId="11" fillId="2" borderId="10" xfId="3" applyFont="1" applyFill="1" applyBorder="1" applyAlignment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0" fontId="11" fillId="2" borderId="36" xfId="3" applyFont="1" applyFill="1" applyBorder="1" applyAlignment="1">
      <alignment horizontal="center" vertical="center"/>
    </xf>
    <xf numFmtId="0" fontId="4" fillId="3" borderId="10" xfId="2" applyFont="1" applyFill="1" applyBorder="1" applyAlignment="1" applyProtection="1">
      <alignment horizontal="center" vertical="center"/>
    </xf>
    <xf numFmtId="0" fontId="4" fillId="3" borderId="11" xfId="2" applyFont="1" applyFill="1" applyBorder="1" applyAlignment="1" applyProtection="1">
      <alignment horizontal="center" vertical="center"/>
    </xf>
    <xf numFmtId="14" fontId="4" fillId="3" borderId="10" xfId="2" applyNumberFormat="1" applyFont="1" applyFill="1" applyBorder="1" applyAlignment="1" applyProtection="1">
      <alignment horizontal="center" vertical="center"/>
    </xf>
    <xf numFmtId="14" fontId="4" fillId="3" borderId="11" xfId="2" applyNumberFormat="1" applyFont="1" applyFill="1" applyBorder="1" applyAlignment="1" applyProtection="1">
      <alignment horizontal="center" vertical="center"/>
    </xf>
    <xf numFmtId="0" fontId="4" fillId="3" borderId="12" xfId="2" applyFont="1" applyFill="1" applyBorder="1" applyAlignment="1" applyProtection="1">
      <alignment horizontal="center" vertical="center"/>
    </xf>
    <xf numFmtId="0" fontId="24" fillId="9" borderId="5" xfId="3" applyFont="1" applyFill="1" applyBorder="1" applyAlignment="1">
      <alignment horizontal="center" vertical="center" wrapText="1"/>
    </xf>
    <xf numFmtId="165" fontId="10" fillId="3" borderId="5" xfId="3" applyNumberFormat="1" applyFont="1" applyFill="1" applyBorder="1" applyAlignment="1">
      <alignment horizontal="center" vertical="center" wrapText="1"/>
    </xf>
    <xf numFmtId="4" fontId="24" fillId="8" borderId="3" xfId="3" quotePrefix="1" applyNumberFormat="1" applyFont="1" applyFill="1" applyBorder="1" applyAlignment="1">
      <alignment horizontal="center" vertical="center"/>
    </xf>
    <xf numFmtId="4" fontId="24" fillId="8" borderId="25" xfId="3" quotePrefix="1" applyNumberFormat="1" applyFont="1" applyFill="1" applyBorder="1" applyAlignment="1">
      <alignment horizontal="center" vertical="center"/>
    </xf>
    <xf numFmtId="0" fontId="14" fillId="3" borderId="10" xfId="2" applyFont="1" applyFill="1" applyBorder="1" applyAlignment="1" applyProtection="1">
      <alignment horizontal="center" vertical="center"/>
    </xf>
    <xf numFmtId="0" fontId="14" fillId="3" borderId="11" xfId="2" applyFont="1" applyFill="1" applyBorder="1" applyAlignment="1" applyProtection="1">
      <alignment horizontal="center" vertical="center"/>
    </xf>
    <xf numFmtId="0" fontId="14" fillId="3" borderId="12" xfId="2" applyFont="1" applyFill="1" applyBorder="1" applyAlignment="1" applyProtection="1">
      <alignment horizontal="center" vertical="center"/>
    </xf>
    <xf numFmtId="0" fontId="8" fillId="2" borderId="19" xfId="3" applyFont="1" applyFill="1" applyBorder="1" applyAlignment="1">
      <alignment horizontal="center" vertical="center"/>
    </xf>
    <xf numFmtId="0" fontId="8" fillId="2" borderId="21" xfId="3" applyFont="1" applyFill="1" applyBorder="1" applyAlignment="1">
      <alignment horizontal="center" vertical="center"/>
    </xf>
    <xf numFmtId="0" fontId="8" fillId="2" borderId="37" xfId="3" applyFont="1" applyFill="1" applyBorder="1" applyAlignment="1">
      <alignment horizontal="center" vertical="center"/>
    </xf>
    <xf numFmtId="0" fontId="8" fillId="2" borderId="0" xfId="3" applyFont="1" applyFill="1" applyBorder="1" applyAlignment="1">
      <alignment horizontal="center" vertical="center"/>
    </xf>
    <xf numFmtId="0" fontId="8" fillId="2" borderId="39" xfId="3" applyFont="1" applyFill="1" applyBorder="1" applyAlignment="1">
      <alignment horizontal="center" vertical="center"/>
    </xf>
    <xf numFmtId="0" fontId="8" fillId="2" borderId="11" xfId="3" applyFont="1" applyFill="1" applyBorder="1" applyAlignment="1">
      <alignment horizontal="center" vertical="center"/>
    </xf>
    <xf numFmtId="0" fontId="17" fillId="3" borderId="10" xfId="2" applyFont="1" applyFill="1" applyBorder="1" applyAlignment="1" applyProtection="1">
      <alignment horizontal="center" vertical="center"/>
    </xf>
    <xf numFmtId="0" fontId="17" fillId="3" borderId="11" xfId="2" applyFont="1" applyFill="1" applyBorder="1" applyAlignment="1" applyProtection="1">
      <alignment horizontal="center" vertical="center"/>
    </xf>
    <xf numFmtId="0" fontId="17" fillId="3" borderId="12" xfId="2" applyFont="1" applyFill="1" applyBorder="1" applyAlignment="1" applyProtection="1">
      <alignment horizontal="center" vertical="center"/>
    </xf>
    <xf numFmtId="0" fontId="24" fillId="9" borderId="34" xfId="3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/>
    </xf>
    <xf numFmtId="168" fontId="19" fillId="3" borderId="5" xfId="0" applyNumberFormat="1" applyFont="1" applyFill="1" applyBorder="1" applyAlignment="1">
      <alignment horizontal="center" vertical="center"/>
    </xf>
    <xf numFmtId="0" fontId="22" fillId="3" borderId="0" xfId="5" applyFont="1" applyFill="1" applyAlignment="1">
      <alignment horizontal="left" wrapText="1"/>
    </xf>
    <xf numFmtId="0" fontId="19" fillId="3" borderId="14" xfId="5" applyFont="1" applyFill="1" applyBorder="1" applyAlignment="1">
      <alignment horizontal="left" vertical="center" wrapText="1"/>
    </xf>
    <xf numFmtId="164" fontId="23" fillId="3" borderId="0" xfId="6" applyFill="1" applyBorder="1" applyAlignment="1">
      <alignment horizontal="center"/>
    </xf>
    <xf numFmtId="171" fontId="19" fillId="6" borderId="32" xfId="5" applyNumberFormat="1" applyFont="1" applyFill="1" applyBorder="1" applyAlignment="1">
      <alignment horizontal="center"/>
    </xf>
    <xf numFmtId="171" fontId="19" fillId="6" borderId="18" xfId="5" applyNumberFormat="1" applyFont="1" applyFill="1" applyBorder="1" applyAlignment="1">
      <alignment horizontal="center"/>
    </xf>
    <xf numFmtId="0" fontId="22" fillId="3" borderId="0" xfId="5" applyFont="1" applyFill="1" applyAlignment="1">
      <alignment horizontal="left" vertical="center" wrapText="1"/>
    </xf>
  </cellXfs>
  <cellStyles count="7">
    <cellStyle name="Moeda 4" xfId="6"/>
    <cellStyle name="Normal" xfId="0" builtinId="0"/>
    <cellStyle name="Normal 2" xfId="3"/>
    <cellStyle name="Normal 3" xfId="2"/>
    <cellStyle name="Normal 3 2" xfId="4"/>
    <cellStyle name="Normal 4" xfId="1"/>
    <cellStyle name="Normal 4 3 6" xfId="5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AF8C2"/>
      <color rgb="FF16BA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18678</xdr:colOff>
      <xdr:row>1</xdr:row>
      <xdr:rowOff>182096</xdr:rowOff>
    </xdr:from>
    <xdr:to>
      <xdr:col>5</xdr:col>
      <xdr:colOff>121398</xdr:colOff>
      <xdr:row>9</xdr:row>
      <xdr:rowOff>182097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2354" y="406214"/>
          <a:ext cx="1288676" cy="14941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10</xdr:row>
      <xdr:rowOff>219075</xdr:rowOff>
    </xdr:from>
    <xdr:to>
      <xdr:col>7</xdr:col>
      <xdr:colOff>390525</xdr:colOff>
      <xdr:row>29</xdr:row>
      <xdr:rowOff>85725</xdr:rowOff>
    </xdr:to>
    <xdr:pic>
      <xdr:nvPicPr>
        <xdr:cNvPr id="2" name="Imagem 3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" t="25260" r="45242" b="12240"/>
        <a:stretch/>
      </xdr:blipFill>
      <xdr:spPr bwMode="auto">
        <a:xfrm>
          <a:off x="142875" y="3467100"/>
          <a:ext cx="7115175" cy="457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76200</xdr:rowOff>
    </xdr:from>
    <xdr:to>
      <xdr:col>4</xdr:col>
      <xdr:colOff>552450</xdr:colOff>
      <xdr:row>29</xdr:row>
      <xdr:rowOff>180975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191375"/>
          <a:ext cx="371475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drigo.ORTENG/Meus%20documentos/Orteng/Anglo%20Gold%20Ashanti/250469/Proposta%20Consolidada/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Configura&#231;&#245;es%20locais/Temporary%20Internet%20Files/Content.IE5/C5IF89E3/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Desktop/Semana%2015/Relat&#243;rio%20Semanal%20de%20Andamento%20do%20Projeto%20&#8211;%20SEMANA%2015/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eias/ENEIAS%202008/02%20PETROBRAS/02%20SE%20MACA&#201;%200421991.07.8/3%20CUSTO/Documents%20and%20Settings/lsilva/Configura&#231;&#245;es%20locais/Temporary%20Internet%20Files/OLK5B/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Documents%20and%20Settings/lsilva/Configura&#231;&#245;es%20locais/Temporary%20Internet%20Files/OLK5B/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IMAUCELO/Meus%20documentos/RDM%20-%20VALE%20-%20OURO%20PRETO%20-%20MG/RDM%20-%20VALE%20-%20OURO%20PRETO%20-%20MG/or&#231;amentos%20anteriores%20a%202004/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silva/Configura&#231;&#245;es%20locais/Temporary%20Internet%20Files/OLK5B/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en5/Meus%20documentos/Silvana/Anglo%20American/Planilha%20custos/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BI38"/>
  <sheetViews>
    <sheetView showGridLines="0" tabSelected="1" zoomScale="68" zoomScaleNormal="68" zoomScaleSheetLayoutView="70" workbookViewId="0">
      <selection activeCell="E20" sqref="E20:U20"/>
    </sheetView>
  </sheetViews>
  <sheetFormatPr defaultColWidth="6.7109375" defaultRowHeight="18" customHeight="1" outlineLevelRow="3" outlineLevelCol="1" x14ac:dyDescent="0.25"/>
  <cols>
    <col min="1" max="1" width="2.7109375" style="17" customWidth="1"/>
    <col min="2" max="3" width="6.7109375" style="17" customWidth="1"/>
    <col min="4" max="4" width="3.5703125" style="17" customWidth="1"/>
    <col min="5" max="5" width="6.7109375" style="17"/>
    <col min="6" max="6" width="2.85546875" style="17" customWidth="1"/>
    <col min="7" max="10" width="6.7109375" style="17"/>
    <col min="11" max="11" width="5.140625" style="17" customWidth="1"/>
    <col min="12" max="12" width="6.7109375" style="17"/>
    <col min="13" max="13" width="11" style="17" customWidth="1"/>
    <col min="14" max="18" width="6.7109375" style="17"/>
    <col min="19" max="19" width="6.7109375" style="17" customWidth="1"/>
    <col min="20" max="22" width="6.7109375" style="17"/>
    <col min="23" max="23" width="6.7109375" style="17" customWidth="1"/>
    <col min="24" max="26" width="6.7109375" style="17"/>
    <col min="27" max="27" width="6.7109375" style="17" customWidth="1"/>
    <col min="28" max="35" width="7.7109375" style="17" customWidth="1"/>
    <col min="36" max="38" width="6.7109375" style="17" customWidth="1"/>
    <col min="39" max="60" width="30.7109375" style="18" hidden="1" customWidth="1" outlineLevel="1"/>
    <col min="61" max="61" width="6.7109375" style="17" collapsed="1"/>
    <col min="62" max="16384" width="6.7109375" style="17"/>
  </cols>
  <sheetData>
    <row r="1" spans="2:60" ht="18" customHeight="1" thickBot="1" x14ac:dyDescent="0.3">
      <c r="AM1" s="144" t="s">
        <v>24</v>
      </c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</row>
    <row r="2" spans="2:60" ht="15" customHeight="1" x14ac:dyDescent="0.25">
      <c r="B2" s="183"/>
      <c r="C2" s="184"/>
      <c r="D2" s="184"/>
      <c r="E2" s="184"/>
      <c r="F2" s="184"/>
      <c r="G2" s="184"/>
      <c r="H2" s="165" t="s">
        <v>0</v>
      </c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7"/>
      <c r="AM2" s="145"/>
      <c r="AN2" s="144"/>
      <c r="AO2" s="144"/>
      <c r="AP2" s="144"/>
      <c r="AQ2" s="144"/>
      <c r="AR2" s="144"/>
      <c r="AS2" s="144"/>
      <c r="AT2" s="144"/>
      <c r="AU2" s="144"/>
      <c r="AV2" s="144"/>
      <c r="AW2" s="144"/>
      <c r="AX2" s="144"/>
      <c r="AY2" s="144"/>
      <c r="AZ2" s="144"/>
      <c r="BA2" s="144"/>
      <c r="BB2" s="144"/>
      <c r="BC2" s="144"/>
      <c r="BD2" s="144"/>
      <c r="BE2" s="144"/>
      <c r="BF2" s="144"/>
      <c r="BG2" s="144"/>
      <c r="BH2" s="144"/>
    </row>
    <row r="3" spans="2:60" ht="15" customHeight="1" x14ac:dyDescent="0.25">
      <c r="B3" s="185"/>
      <c r="C3" s="186"/>
      <c r="D3" s="186"/>
      <c r="E3" s="186"/>
      <c r="F3" s="186"/>
      <c r="G3" s="186"/>
      <c r="H3" s="168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70"/>
      <c r="AM3" s="145"/>
      <c r="AN3" s="144"/>
      <c r="AO3" s="144"/>
      <c r="AP3" s="144"/>
      <c r="AQ3" s="144"/>
      <c r="AR3" s="144"/>
      <c r="AS3" s="144"/>
      <c r="AT3" s="144"/>
      <c r="AU3" s="144"/>
      <c r="AV3" s="144"/>
      <c r="AW3" s="144"/>
      <c r="AX3" s="144"/>
      <c r="AY3" s="144"/>
      <c r="AZ3" s="144"/>
      <c r="BA3" s="144"/>
      <c r="BB3" s="144"/>
      <c r="BC3" s="144"/>
      <c r="BD3" s="144"/>
      <c r="BE3" s="144"/>
      <c r="BF3" s="144"/>
      <c r="BG3" s="144"/>
      <c r="BH3" s="144"/>
    </row>
    <row r="4" spans="2:60" ht="15" customHeight="1" x14ac:dyDescent="0.25">
      <c r="B4" s="185"/>
      <c r="C4" s="186"/>
      <c r="D4" s="186"/>
      <c r="E4" s="186"/>
      <c r="F4" s="186"/>
      <c r="G4" s="186"/>
      <c r="H4" s="4" t="s">
        <v>2</v>
      </c>
      <c r="I4" s="16"/>
      <c r="J4" s="16"/>
      <c r="K4" s="16"/>
      <c r="L4" s="16"/>
      <c r="M4" s="16"/>
      <c r="N4" s="16"/>
      <c r="O4" s="96"/>
      <c r="P4" s="16"/>
      <c r="Q4" s="16"/>
      <c r="R4" s="16"/>
      <c r="S4" s="16"/>
      <c r="T4" s="4" t="s">
        <v>16</v>
      </c>
      <c r="U4" s="16"/>
      <c r="V4" s="16"/>
      <c r="W4" s="16"/>
      <c r="X4" s="7"/>
      <c r="Y4" s="162" t="s">
        <v>1</v>
      </c>
      <c r="Z4" s="163"/>
      <c r="AA4" s="163"/>
      <c r="AB4" s="163"/>
      <c r="AC4" s="163"/>
      <c r="AD4" s="164"/>
      <c r="AE4" s="157"/>
      <c r="AF4" s="158"/>
      <c r="AG4" s="158"/>
      <c r="AH4" s="158"/>
      <c r="AI4" s="158"/>
      <c r="AJ4" s="158"/>
      <c r="AK4" s="158"/>
      <c r="AL4" s="159"/>
      <c r="AM4" s="145"/>
      <c r="AN4" s="144"/>
      <c r="AO4" s="144"/>
      <c r="AP4" s="144"/>
      <c r="AQ4" s="144"/>
      <c r="AR4" s="144"/>
      <c r="AS4" s="144"/>
      <c r="AT4" s="144"/>
      <c r="AU4" s="144"/>
      <c r="AV4" s="144"/>
      <c r="AW4" s="144"/>
      <c r="AX4" s="144"/>
      <c r="AY4" s="144"/>
      <c r="AZ4" s="144"/>
      <c r="BA4" s="144"/>
      <c r="BB4" s="144"/>
      <c r="BC4" s="144"/>
      <c r="BD4" s="144"/>
      <c r="BE4" s="144"/>
      <c r="BF4" s="144"/>
      <c r="BG4" s="144"/>
      <c r="BH4" s="144"/>
    </row>
    <row r="5" spans="2:60" ht="15" customHeight="1" x14ac:dyDescent="0.25">
      <c r="B5" s="185"/>
      <c r="C5" s="186"/>
      <c r="D5" s="186"/>
      <c r="E5" s="186"/>
      <c r="F5" s="186"/>
      <c r="G5" s="186"/>
      <c r="H5" s="171" t="s">
        <v>110</v>
      </c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5"/>
      <c r="T5" s="180" t="e">
        <f>#REF!</f>
        <v>#REF!</v>
      </c>
      <c r="U5" s="181"/>
      <c r="V5" s="181"/>
      <c r="W5" s="181"/>
      <c r="X5" s="182"/>
      <c r="Y5" s="8"/>
      <c r="Z5" s="97"/>
      <c r="AA5" s="97"/>
      <c r="AB5" s="97"/>
      <c r="AC5" s="97"/>
      <c r="AD5" s="9"/>
      <c r="AE5" s="148"/>
      <c r="AF5" s="149"/>
      <c r="AG5" s="149"/>
      <c r="AH5" s="149"/>
      <c r="AI5" s="149"/>
      <c r="AJ5" s="149"/>
      <c r="AK5" s="149"/>
      <c r="AL5" s="150"/>
      <c r="AM5" s="145"/>
      <c r="AN5" s="144"/>
      <c r="AO5" s="144"/>
      <c r="AP5" s="144"/>
      <c r="AQ5" s="144"/>
      <c r="AR5" s="144"/>
      <c r="AS5" s="144"/>
      <c r="AT5" s="144"/>
      <c r="AU5" s="144"/>
      <c r="AV5" s="144"/>
      <c r="AW5" s="144"/>
      <c r="AX5" s="144"/>
      <c r="AY5" s="144"/>
      <c r="AZ5" s="144"/>
      <c r="BA5" s="144"/>
      <c r="BB5" s="144"/>
      <c r="BC5" s="144"/>
      <c r="BD5" s="144"/>
      <c r="BE5" s="144"/>
      <c r="BF5" s="144"/>
      <c r="BG5" s="144"/>
      <c r="BH5" s="144"/>
    </row>
    <row r="6" spans="2:60" ht="15" customHeight="1" x14ac:dyDescent="0.25">
      <c r="B6" s="185"/>
      <c r="C6" s="186"/>
      <c r="D6" s="186"/>
      <c r="E6" s="186"/>
      <c r="F6" s="186"/>
      <c r="G6" s="186"/>
      <c r="H6" s="1" t="s">
        <v>5</v>
      </c>
      <c r="I6" s="2"/>
      <c r="J6" s="2"/>
      <c r="K6" s="3"/>
      <c r="L6" s="1" t="s">
        <v>6</v>
      </c>
      <c r="M6" s="2"/>
      <c r="N6" s="2"/>
      <c r="O6" s="3"/>
      <c r="P6" s="1" t="s">
        <v>7</v>
      </c>
      <c r="Q6" s="2"/>
      <c r="R6" s="2"/>
      <c r="S6" s="3"/>
      <c r="T6" s="4" t="s">
        <v>17</v>
      </c>
      <c r="U6" s="16"/>
      <c r="V6" s="16"/>
      <c r="W6" s="16"/>
      <c r="X6" s="7"/>
      <c r="Y6" s="10"/>
      <c r="Z6" s="11"/>
      <c r="AA6" s="15" t="s">
        <v>3</v>
      </c>
      <c r="AB6" s="97"/>
      <c r="AC6" s="97"/>
      <c r="AD6" s="9"/>
      <c r="AE6" s="151"/>
      <c r="AF6" s="152"/>
      <c r="AG6" s="152"/>
      <c r="AH6" s="152"/>
      <c r="AI6" s="152"/>
      <c r="AJ6" s="152"/>
      <c r="AK6" s="152"/>
      <c r="AL6" s="153"/>
      <c r="AM6" s="145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  <c r="BC6" s="144"/>
      <c r="BD6" s="144"/>
      <c r="BE6" s="144"/>
      <c r="BF6" s="144"/>
      <c r="BG6" s="144"/>
      <c r="BH6" s="144"/>
    </row>
    <row r="7" spans="2:60" ht="15" customHeight="1" x14ac:dyDescent="0.25">
      <c r="B7" s="185"/>
      <c r="C7" s="186"/>
      <c r="D7" s="186"/>
      <c r="E7" s="186"/>
      <c r="F7" s="186"/>
      <c r="G7" s="186"/>
      <c r="H7" s="171" t="s">
        <v>119</v>
      </c>
      <c r="I7" s="172"/>
      <c r="J7" s="172"/>
      <c r="K7" s="175"/>
      <c r="L7" s="171" t="s">
        <v>128</v>
      </c>
      <c r="M7" s="172"/>
      <c r="N7" s="172"/>
      <c r="O7" s="175"/>
      <c r="P7" s="171" t="s">
        <v>128</v>
      </c>
      <c r="Q7" s="172"/>
      <c r="R7" s="172"/>
      <c r="S7" s="175"/>
      <c r="T7" s="180" t="s">
        <v>9</v>
      </c>
      <c r="U7" s="181"/>
      <c r="V7" s="181"/>
      <c r="W7" s="181"/>
      <c r="X7" s="182"/>
      <c r="Y7" s="12"/>
      <c r="Z7" s="11"/>
      <c r="AA7" s="15" t="s">
        <v>4</v>
      </c>
      <c r="AB7" s="97"/>
      <c r="AC7" s="97"/>
      <c r="AD7" s="9"/>
      <c r="AE7" s="154"/>
      <c r="AF7" s="155"/>
      <c r="AG7" s="155"/>
      <c r="AH7" s="155"/>
      <c r="AI7" s="155"/>
      <c r="AJ7" s="155"/>
      <c r="AK7" s="155"/>
      <c r="AL7" s="156"/>
      <c r="AM7" s="145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  <c r="BB7" s="144"/>
      <c r="BC7" s="144"/>
      <c r="BD7" s="144"/>
      <c r="BE7" s="144"/>
      <c r="BF7" s="144"/>
      <c r="BG7" s="144"/>
      <c r="BH7" s="144"/>
    </row>
    <row r="8" spans="2:60" ht="15" customHeight="1" x14ac:dyDescent="0.25">
      <c r="B8" s="185"/>
      <c r="C8" s="186"/>
      <c r="D8" s="186"/>
      <c r="E8" s="186"/>
      <c r="F8" s="186"/>
      <c r="G8" s="186"/>
      <c r="H8" s="1" t="s">
        <v>11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1" t="s">
        <v>12</v>
      </c>
      <c r="U8" s="2"/>
      <c r="V8" s="2"/>
      <c r="W8" s="1" t="s">
        <v>13</v>
      </c>
      <c r="X8" s="3"/>
      <c r="Y8" s="13"/>
      <c r="Z8" s="11"/>
      <c r="AA8" s="15" t="s">
        <v>8</v>
      </c>
      <c r="AB8" s="97"/>
      <c r="AC8" s="97"/>
      <c r="AD8" s="9"/>
      <c r="AE8" s="157"/>
      <c r="AF8" s="158"/>
      <c r="AG8" s="158"/>
      <c r="AH8" s="158"/>
      <c r="AI8" s="158"/>
      <c r="AJ8" s="158"/>
      <c r="AK8" s="158"/>
      <c r="AL8" s="159"/>
      <c r="AM8" s="145"/>
      <c r="AN8" s="144"/>
      <c r="AO8" s="144"/>
      <c r="AP8" s="144"/>
      <c r="AQ8" s="144"/>
      <c r="AR8" s="144"/>
      <c r="AS8" s="144"/>
      <c r="AT8" s="144"/>
      <c r="AU8" s="144"/>
      <c r="AV8" s="144"/>
      <c r="AW8" s="144"/>
      <c r="AX8" s="144"/>
      <c r="AY8" s="144"/>
      <c r="AZ8" s="144"/>
      <c r="BA8" s="144"/>
      <c r="BB8" s="144"/>
      <c r="BC8" s="144"/>
      <c r="BD8" s="144"/>
      <c r="BE8" s="144"/>
      <c r="BF8" s="144"/>
      <c r="BG8" s="144"/>
      <c r="BH8" s="144"/>
    </row>
    <row r="9" spans="2:60" ht="15" customHeight="1" x14ac:dyDescent="0.25">
      <c r="B9" s="185"/>
      <c r="C9" s="186"/>
      <c r="D9" s="186"/>
      <c r="E9" s="186"/>
      <c r="F9" s="186"/>
      <c r="G9" s="186"/>
      <c r="H9" s="171" t="s">
        <v>118</v>
      </c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3" t="e">
        <f>#REF!</f>
        <v>#REF!</v>
      </c>
      <c r="U9" s="174"/>
      <c r="V9" s="174"/>
      <c r="W9" s="171" t="e">
        <f>#REF!</f>
        <v>#REF!</v>
      </c>
      <c r="X9" s="175"/>
      <c r="Y9" s="8"/>
      <c r="Z9" s="11"/>
      <c r="AA9" s="15" t="s">
        <v>10</v>
      </c>
      <c r="AB9" s="97"/>
      <c r="AC9" s="97"/>
      <c r="AD9" s="9"/>
      <c r="AE9" s="148"/>
      <c r="AF9" s="149"/>
      <c r="AG9" s="149"/>
      <c r="AH9" s="149"/>
      <c r="AI9" s="149"/>
      <c r="AJ9" s="149"/>
      <c r="AK9" s="149"/>
      <c r="AL9" s="150"/>
      <c r="AM9" s="145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</row>
    <row r="10" spans="2:60" ht="15" customHeight="1" x14ac:dyDescent="0.25">
      <c r="B10" s="185"/>
      <c r="C10" s="186"/>
      <c r="D10" s="186"/>
      <c r="E10" s="186"/>
      <c r="F10" s="186"/>
      <c r="G10" s="186"/>
      <c r="H10" s="4" t="s">
        <v>15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6"/>
      <c r="Y10" s="14"/>
      <c r="Z10" s="11"/>
      <c r="AA10" s="15" t="s">
        <v>14</v>
      </c>
      <c r="AB10" s="97"/>
      <c r="AC10" s="97"/>
      <c r="AD10" s="9"/>
      <c r="AE10" s="151"/>
      <c r="AF10" s="152"/>
      <c r="AG10" s="152"/>
      <c r="AH10" s="152"/>
      <c r="AI10" s="152"/>
      <c r="AJ10" s="152"/>
      <c r="AK10" s="152"/>
      <c r="AL10" s="153"/>
      <c r="AM10" s="145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</row>
    <row r="11" spans="2:60" ht="15" customHeight="1" x14ac:dyDescent="0.25">
      <c r="B11" s="187"/>
      <c r="C11" s="188"/>
      <c r="D11" s="188"/>
      <c r="E11" s="188"/>
      <c r="F11" s="188"/>
      <c r="G11" s="188"/>
      <c r="H11" s="189" t="e">
        <f>#REF!</f>
        <v>#REF!</v>
      </c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1"/>
      <c r="Y11" s="94"/>
      <c r="Z11" s="98"/>
      <c r="AA11" s="98"/>
      <c r="AB11" s="98"/>
      <c r="AC11" s="98"/>
      <c r="AD11" s="95"/>
      <c r="AE11" s="154"/>
      <c r="AF11" s="155"/>
      <c r="AG11" s="155"/>
      <c r="AH11" s="155"/>
      <c r="AI11" s="155"/>
      <c r="AJ11" s="155"/>
      <c r="AK11" s="155"/>
      <c r="AL11" s="156"/>
      <c r="AM11" s="99" t="s">
        <v>23</v>
      </c>
      <c r="AN11" s="19" t="s">
        <v>23</v>
      </c>
      <c r="AO11" s="19" t="s">
        <v>23</v>
      </c>
      <c r="AP11" s="19" t="s">
        <v>23</v>
      </c>
      <c r="AQ11" s="19" t="s">
        <v>23</v>
      </c>
      <c r="AR11" s="19" t="s">
        <v>23</v>
      </c>
      <c r="AS11" s="19" t="s">
        <v>23</v>
      </c>
      <c r="AT11" s="19" t="s">
        <v>23</v>
      </c>
      <c r="AU11" s="19" t="s">
        <v>23</v>
      </c>
      <c r="AV11" s="19" t="s">
        <v>23</v>
      </c>
      <c r="AW11" s="19" t="s">
        <v>23</v>
      </c>
      <c r="AX11" s="19" t="s">
        <v>23</v>
      </c>
      <c r="AY11" s="19" t="s">
        <v>23</v>
      </c>
      <c r="AZ11" s="19" t="s">
        <v>23</v>
      </c>
      <c r="BA11" s="19" t="s">
        <v>23</v>
      </c>
      <c r="BB11" s="19" t="s">
        <v>23</v>
      </c>
      <c r="BC11" s="19" t="s">
        <v>23</v>
      </c>
      <c r="BD11" s="19" t="s">
        <v>23</v>
      </c>
      <c r="BE11" s="19" t="s">
        <v>23</v>
      </c>
      <c r="BF11" s="88" t="s">
        <v>23</v>
      </c>
      <c r="BG11" s="88" t="s">
        <v>23</v>
      </c>
      <c r="BH11" s="19" t="s">
        <v>23</v>
      </c>
    </row>
    <row r="12" spans="2:60" s="22" customFormat="1" ht="50.25" customHeight="1" x14ac:dyDescent="0.25">
      <c r="B12" s="192" t="s">
        <v>18</v>
      </c>
      <c r="C12" s="176"/>
      <c r="D12" s="176"/>
      <c r="E12" s="176" t="s">
        <v>19</v>
      </c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 t="s">
        <v>27</v>
      </c>
      <c r="W12" s="176"/>
      <c r="X12" s="176" t="s">
        <v>20</v>
      </c>
      <c r="Y12" s="176"/>
      <c r="Z12" s="176" t="s">
        <v>21</v>
      </c>
      <c r="AA12" s="176"/>
      <c r="AB12" s="146" t="s">
        <v>71</v>
      </c>
      <c r="AC12" s="147"/>
      <c r="AD12" s="146" t="s">
        <v>72</v>
      </c>
      <c r="AE12" s="147"/>
      <c r="AF12" s="146" t="s">
        <v>70</v>
      </c>
      <c r="AG12" s="147"/>
      <c r="AH12" s="146" t="s">
        <v>73</v>
      </c>
      <c r="AI12" s="147"/>
      <c r="AJ12" s="146" t="s">
        <v>26</v>
      </c>
      <c r="AK12" s="160"/>
      <c r="AL12" s="161"/>
      <c r="AM12" s="100" t="s">
        <v>90</v>
      </c>
      <c r="AN12" s="21" t="s">
        <v>91</v>
      </c>
      <c r="AO12" s="21" t="s">
        <v>92</v>
      </c>
      <c r="AP12" s="21" t="s">
        <v>93</v>
      </c>
      <c r="AQ12" s="21" t="s">
        <v>94</v>
      </c>
      <c r="AR12" s="21" t="s">
        <v>95</v>
      </c>
      <c r="AS12" s="21" t="s">
        <v>96</v>
      </c>
      <c r="AT12" s="21" t="s">
        <v>97</v>
      </c>
      <c r="AU12" s="21" t="s">
        <v>98</v>
      </c>
      <c r="AV12" s="21" t="s">
        <v>99</v>
      </c>
      <c r="AW12" s="21" t="s">
        <v>100</v>
      </c>
      <c r="AX12" s="20" t="s">
        <v>101</v>
      </c>
      <c r="AY12" s="20" t="s">
        <v>102</v>
      </c>
      <c r="AZ12" s="20" t="s">
        <v>103</v>
      </c>
      <c r="BA12" s="20" t="s">
        <v>104</v>
      </c>
      <c r="BB12" s="20" t="s">
        <v>105</v>
      </c>
      <c r="BC12" s="20" t="s">
        <v>106</v>
      </c>
      <c r="BD12" s="20" t="s">
        <v>107</v>
      </c>
      <c r="BE12" s="20" t="s">
        <v>108</v>
      </c>
      <c r="BF12" s="20" t="s">
        <v>109</v>
      </c>
      <c r="BG12" s="20"/>
      <c r="BH12" s="20"/>
    </row>
    <row r="13" spans="2:60" s="79" customFormat="1" ht="39.950000000000003" customHeight="1" x14ac:dyDescent="0.25">
      <c r="B13" s="139" t="s">
        <v>86</v>
      </c>
      <c r="C13" s="140"/>
      <c r="D13" s="141"/>
      <c r="E13" s="142" t="s">
        <v>25</v>
      </c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134"/>
      <c r="AG13" s="135"/>
      <c r="AH13" s="134"/>
      <c r="AI13" s="135"/>
      <c r="AJ13" s="134">
        <f>AJ14</f>
        <v>2500</v>
      </c>
      <c r="AK13" s="178"/>
      <c r="AL13" s="179"/>
      <c r="AM13" s="101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92"/>
      <c r="BG13" s="92"/>
      <c r="BH13" s="78"/>
    </row>
    <row r="14" spans="2:60" s="79" customFormat="1" ht="15.75" outlineLevel="1" x14ac:dyDescent="0.25">
      <c r="B14" s="119" t="s">
        <v>75</v>
      </c>
      <c r="C14" s="120"/>
      <c r="D14" s="120"/>
      <c r="E14" s="122" t="s">
        <v>129</v>
      </c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4"/>
      <c r="V14" s="132" t="s">
        <v>9</v>
      </c>
      <c r="W14" s="132"/>
      <c r="X14" s="133" t="s">
        <v>111</v>
      </c>
      <c r="Y14" s="133"/>
      <c r="Z14" s="131">
        <v>1</v>
      </c>
      <c r="AA14" s="131"/>
      <c r="AB14" s="117">
        <v>2500</v>
      </c>
      <c r="AC14" s="118"/>
      <c r="AD14" s="117"/>
      <c r="AE14" s="118"/>
      <c r="AF14" s="117">
        <f>AB14*Z14</f>
        <v>2500</v>
      </c>
      <c r="AG14" s="118"/>
      <c r="AH14" s="117"/>
      <c r="AI14" s="118"/>
      <c r="AJ14" s="117">
        <f>AF14+AH14</f>
        <v>2500</v>
      </c>
      <c r="AK14" s="125"/>
      <c r="AL14" s="126"/>
      <c r="AM14" s="101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92"/>
      <c r="BG14" s="92"/>
      <c r="BH14" s="78"/>
    </row>
    <row r="15" spans="2:60" s="79" customFormat="1" ht="39.950000000000003" customHeight="1" x14ac:dyDescent="0.25">
      <c r="B15" s="139" t="s">
        <v>87</v>
      </c>
      <c r="C15" s="140"/>
      <c r="D15" s="141"/>
      <c r="E15" s="142" t="s">
        <v>112</v>
      </c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134"/>
      <c r="AG15" s="135"/>
      <c r="AH15" s="134"/>
      <c r="AI15" s="135"/>
      <c r="AJ15" s="136">
        <f>AJ16</f>
        <v>500</v>
      </c>
      <c r="AK15" s="137"/>
      <c r="AL15" s="138"/>
      <c r="AM15" s="101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92"/>
      <c r="BG15" s="92"/>
      <c r="BH15" s="78"/>
    </row>
    <row r="16" spans="2:60" s="93" customFormat="1" ht="15.75" outlineLevel="2" x14ac:dyDescent="0.25">
      <c r="B16" s="119" t="s">
        <v>76</v>
      </c>
      <c r="C16" s="120"/>
      <c r="D16" s="120"/>
      <c r="E16" s="122" t="s">
        <v>130</v>
      </c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4"/>
      <c r="V16" s="177" t="s">
        <v>9</v>
      </c>
      <c r="W16" s="177"/>
      <c r="X16" s="133" t="s">
        <v>113</v>
      </c>
      <c r="Y16" s="133"/>
      <c r="Z16" s="177">
        <v>1</v>
      </c>
      <c r="AA16" s="177"/>
      <c r="AB16" s="117">
        <v>250</v>
      </c>
      <c r="AC16" s="118"/>
      <c r="AD16" s="117">
        <v>250</v>
      </c>
      <c r="AE16" s="118"/>
      <c r="AF16" s="117">
        <f>Z16*AB16</f>
        <v>250</v>
      </c>
      <c r="AG16" s="118"/>
      <c r="AH16" s="117">
        <f>Z16*AD16</f>
        <v>250</v>
      </c>
      <c r="AI16" s="118"/>
      <c r="AJ16" s="117">
        <f>AF16+AH16</f>
        <v>500</v>
      </c>
      <c r="AK16" s="125"/>
      <c r="AL16" s="126"/>
      <c r="AM16" s="101"/>
      <c r="AN16" s="92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</row>
    <row r="17" spans="2:60" s="93" customFormat="1" ht="39.950000000000003" customHeight="1" x14ac:dyDescent="0.25">
      <c r="B17" s="139" t="s">
        <v>88</v>
      </c>
      <c r="C17" s="140"/>
      <c r="D17" s="141"/>
      <c r="E17" s="142" t="s">
        <v>125</v>
      </c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134"/>
      <c r="AG17" s="135"/>
      <c r="AH17" s="134"/>
      <c r="AI17" s="135"/>
      <c r="AJ17" s="136">
        <f>SUM(AJ18:AL26)</f>
        <v>2080</v>
      </c>
      <c r="AK17" s="137"/>
      <c r="AL17" s="138"/>
      <c r="AM17" s="101"/>
      <c r="AN17" s="92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</row>
    <row r="18" spans="2:60" s="93" customFormat="1" ht="15.75" outlineLevel="3" x14ac:dyDescent="0.25">
      <c r="B18" s="119" t="s">
        <v>77</v>
      </c>
      <c r="C18" s="120"/>
      <c r="D18" s="120"/>
      <c r="E18" s="121" t="s">
        <v>131</v>
      </c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32" t="s">
        <v>9</v>
      </c>
      <c r="W18" s="132"/>
      <c r="X18" s="133" t="s">
        <v>126</v>
      </c>
      <c r="Y18" s="133"/>
      <c r="Z18" s="131">
        <v>4</v>
      </c>
      <c r="AA18" s="131"/>
      <c r="AB18" s="117">
        <v>40</v>
      </c>
      <c r="AC18" s="118"/>
      <c r="AD18" s="117">
        <v>25</v>
      </c>
      <c r="AE18" s="118"/>
      <c r="AF18" s="117">
        <f>Z18*AB18</f>
        <v>160</v>
      </c>
      <c r="AG18" s="118"/>
      <c r="AH18" s="117">
        <f>Z18*AD18</f>
        <v>100</v>
      </c>
      <c r="AI18" s="118"/>
      <c r="AJ18" s="117">
        <f>AF18+AH18</f>
        <v>260</v>
      </c>
      <c r="AK18" s="125"/>
      <c r="AL18" s="126"/>
      <c r="AM18" s="101"/>
      <c r="AN18" s="92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</row>
    <row r="19" spans="2:60" s="93" customFormat="1" ht="15.75" customHeight="1" outlineLevel="3" x14ac:dyDescent="0.25">
      <c r="B19" s="119" t="s">
        <v>78</v>
      </c>
      <c r="C19" s="120"/>
      <c r="D19" s="120"/>
      <c r="E19" s="121" t="s">
        <v>132</v>
      </c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32" t="s">
        <v>9</v>
      </c>
      <c r="W19" s="132"/>
      <c r="X19" s="133" t="s">
        <v>126</v>
      </c>
      <c r="Y19" s="133"/>
      <c r="Z19" s="131">
        <v>4</v>
      </c>
      <c r="AA19" s="131"/>
      <c r="AB19" s="117">
        <v>40</v>
      </c>
      <c r="AC19" s="118"/>
      <c r="AD19" s="117">
        <v>25</v>
      </c>
      <c r="AE19" s="118"/>
      <c r="AF19" s="117">
        <f t="shared" ref="AF19:AF26" si="0">Z19*AB19</f>
        <v>160</v>
      </c>
      <c r="AG19" s="118"/>
      <c r="AH19" s="117">
        <f t="shared" ref="AH19:AH26" si="1">Z19*AD19</f>
        <v>100</v>
      </c>
      <c r="AI19" s="118"/>
      <c r="AJ19" s="117">
        <f t="shared" ref="AJ19:AJ26" si="2">AF19+AH19</f>
        <v>260</v>
      </c>
      <c r="AK19" s="125"/>
      <c r="AL19" s="126"/>
      <c r="AM19" s="101"/>
      <c r="AN19" s="92"/>
      <c r="AO19" s="92"/>
      <c r="AP19" s="92"/>
      <c r="AQ19" s="92"/>
      <c r="AR19" s="92"/>
      <c r="AS19" s="92"/>
      <c r="AT19" s="92"/>
      <c r="AU19" s="92"/>
      <c r="AV19" s="92"/>
      <c r="AW19" s="92"/>
      <c r="AX19" s="92"/>
      <c r="AY19" s="92"/>
      <c r="AZ19" s="92"/>
      <c r="BA19" s="92"/>
      <c r="BB19" s="92"/>
      <c r="BC19" s="92"/>
      <c r="BD19" s="92"/>
      <c r="BE19" s="92"/>
      <c r="BF19" s="92"/>
      <c r="BG19" s="92"/>
      <c r="BH19" s="92"/>
    </row>
    <row r="20" spans="2:60" s="93" customFormat="1" ht="15.75" outlineLevel="3" x14ac:dyDescent="0.25">
      <c r="B20" s="119" t="s">
        <v>79</v>
      </c>
      <c r="C20" s="120"/>
      <c r="D20" s="120"/>
      <c r="E20" s="121" t="s">
        <v>133</v>
      </c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32" t="s">
        <v>9</v>
      </c>
      <c r="W20" s="132"/>
      <c r="X20" s="133" t="s">
        <v>126</v>
      </c>
      <c r="Y20" s="133"/>
      <c r="Z20" s="131">
        <v>4</v>
      </c>
      <c r="AA20" s="131"/>
      <c r="AB20" s="117">
        <v>15</v>
      </c>
      <c r="AC20" s="118"/>
      <c r="AD20" s="117">
        <v>25</v>
      </c>
      <c r="AE20" s="118"/>
      <c r="AF20" s="117">
        <f t="shared" si="0"/>
        <v>60</v>
      </c>
      <c r="AG20" s="118"/>
      <c r="AH20" s="117">
        <f t="shared" si="1"/>
        <v>100</v>
      </c>
      <c r="AI20" s="118"/>
      <c r="AJ20" s="117">
        <f t="shared" si="2"/>
        <v>160</v>
      </c>
      <c r="AK20" s="125"/>
      <c r="AL20" s="126"/>
      <c r="AM20" s="101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</row>
    <row r="21" spans="2:60" s="93" customFormat="1" ht="15.75" outlineLevel="3" x14ac:dyDescent="0.25">
      <c r="B21" s="119" t="s">
        <v>80</v>
      </c>
      <c r="C21" s="120"/>
      <c r="D21" s="120"/>
      <c r="E21" s="121" t="s">
        <v>134</v>
      </c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32" t="s">
        <v>9</v>
      </c>
      <c r="W21" s="132"/>
      <c r="X21" s="133" t="s">
        <v>126</v>
      </c>
      <c r="Y21" s="133"/>
      <c r="Z21" s="131">
        <v>4</v>
      </c>
      <c r="AA21" s="131"/>
      <c r="AB21" s="117">
        <v>15</v>
      </c>
      <c r="AC21" s="118"/>
      <c r="AD21" s="117">
        <v>25</v>
      </c>
      <c r="AE21" s="118"/>
      <c r="AF21" s="117">
        <f t="shared" si="0"/>
        <v>60</v>
      </c>
      <c r="AG21" s="118"/>
      <c r="AH21" s="117">
        <f t="shared" si="1"/>
        <v>100</v>
      </c>
      <c r="AI21" s="118"/>
      <c r="AJ21" s="117">
        <f t="shared" si="2"/>
        <v>160</v>
      </c>
      <c r="AK21" s="125"/>
      <c r="AL21" s="126"/>
      <c r="AM21" s="101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</row>
    <row r="22" spans="2:60" s="93" customFormat="1" ht="15.75" outlineLevel="3" x14ac:dyDescent="0.25">
      <c r="B22" s="119" t="s">
        <v>81</v>
      </c>
      <c r="C22" s="120"/>
      <c r="D22" s="120"/>
      <c r="E22" s="121" t="s">
        <v>135</v>
      </c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32" t="s">
        <v>9</v>
      </c>
      <c r="W22" s="132"/>
      <c r="X22" s="133" t="s">
        <v>136</v>
      </c>
      <c r="Y22" s="133"/>
      <c r="Z22" s="131">
        <v>700</v>
      </c>
      <c r="AA22" s="131"/>
      <c r="AB22" s="117">
        <v>250</v>
      </c>
      <c r="AC22" s="118"/>
      <c r="AD22" s="117"/>
      <c r="AE22" s="118"/>
      <c r="AF22" s="117">
        <f>AB22</f>
        <v>250</v>
      </c>
      <c r="AG22" s="118"/>
      <c r="AH22" s="117">
        <f t="shared" si="1"/>
        <v>0</v>
      </c>
      <c r="AI22" s="118"/>
      <c r="AJ22" s="117">
        <f t="shared" si="2"/>
        <v>250</v>
      </c>
      <c r="AK22" s="125"/>
      <c r="AL22" s="126"/>
      <c r="AM22" s="101"/>
      <c r="AN22" s="92"/>
      <c r="AO22" s="92"/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</row>
    <row r="23" spans="2:60" s="93" customFormat="1" ht="15.75" outlineLevel="3" x14ac:dyDescent="0.25">
      <c r="B23" s="119" t="s">
        <v>82</v>
      </c>
      <c r="C23" s="120"/>
      <c r="D23" s="120"/>
      <c r="E23" s="121" t="s">
        <v>127</v>
      </c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32" t="s">
        <v>9</v>
      </c>
      <c r="W23" s="132"/>
      <c r="X23" s="133" t="s">
        <v>126</v>
      </c>
      <c r="Y23" s="133"/>
      <c r="Z23" s="131">
        <v>4</v>
      </c>
      <c r="AA23" s="131"/>
      <c r="AB23" s="117">
        <v>10</v>
      </c>
      <c r="AC23" s="118"/>
      <c r="AD23" s="117"/>
      <c r="AE23" s="118"/>
      <c r="AF23" s="117">
        <f t="shared" si="0"/>
        <v>40</v>
      </c>
      <c r="AG23" s="118"/>
      <c r="AH23" s="117">
        <f t="shared" si="1"/>
        <v>0</v>
      </c>
      <c r="AI23" s="118"/>
      <c r="AJ23" s="117">
        <f t="shared" si="2"/>
        <v>40</v>
      </c>
      <c r="AK23" s="125"/>
      <c r="AL23" s="126"/>
      <c r="AM23" s="101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</row>
    <row r="24" spans="2:60" s="93" customFormat="1" ht="15.75" outlineLevel="3" x14ac:dyDescent="0.25">
      <c r="B24" s="119" t="s">
        <v>83</v>
      </c>
      <c r="C24" s="120"/>
      <c r="D24" s="120"/>
      <c r="E24" s="121" t="s">
        <v>138</v>
      </c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32" t="s">
        <v>9</v>
      </c>
      <c r="W24" s="132"/>
      <c r="X24" s="133" t="s">
        <v>137</v>
      </c>
      <c r="Y24" s="133"/>
      <c r="Z24" s="131">
        <v>4</v>
      </c>
      <c r="AA24" s="131"/>
      <c r="AB24" s="117">
        <v>50</v>
      </c>
      <c r="AC24" s="118"/>
      <c r="AD24" s="117"/>
      <c r="AE24" s="118"/>
      <c r="AF24" s="117">
        <f t="shared" si="0"/>
        <v>200</v>
      </c>
      <c r="AG24" s="118"/>
      <c r="AH24" s="117">
        <f t="shared" si="1"/>
        <v>0</v>
      </c>
      <c r="AI24" s="118"/>
      <c r="AJ24" s="117">
        <f t="shared" si="2"/>
        <v>200</v>
      </c>
      <c r="AK24" s="125"/>
      <c r="AL24" s="126"/>
      <c r="AM24" s="101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</row>
    <row r="25" spans="2:60" s="93" customFormat="1" ht="15.75" outlineLevel="3" x14ac:dyDescent="0.25">
      <c r="B25" s="119" t="s">
        <v>84</v>
      </c>
      <c r="C25" s="120"/>
      <c r="D25" s="120"/>
      <c r="E25" s="121" t="s">
        <v>145</v>
      </c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  <c r="V25" s="132" t="s">
        <v>9</v>
      </c>
      <c r="W25" s="132"/>
      <c r="X25" s="133" t="s">
        <v>113</v>
      </c>
      <c r="Y25" s="133"/>
      <c r="Z25" s="131">
        <v>1</v>
      </c>
      <c r="AA25" s="131"/>
      <c r="AB25" s="117">
        <v>250</v>
      </c>
      <c r="AC25" s="118"/>
      <c r="AD25" s="117"/>
      <c r="AE25" s="118"/>
      <c r="AF25" s="117">
        <f t="shared" si="0"/>
        <v>250</v>
      </c>
      <c r="AG25" s="118"/>
      <c r="AH25" s="117">
        <f t="shared" si="1"/>
        <v>0</v>
      </c>
      <c r="AI25" s="118"/>
      <c r="AJ25" s="117">
        <f t="shared" si="2"/>
        <v>250</v>
      </c>
      <c r="AK25" s="125"/>
      <c r="AL25" s="126"/>
      <c r="AM25" s="101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</row>
    <row r="26" spans="2:60" s="93" customFormat="1" ht="15.75" outlineLevel="3" x14ac:dyDescent="0.25">
      <c r="B26" s="119" t="s">
        <v>114</v>
      </c>
      <c r="C26" s="120"/>
      <c r="D26" s="120"/>
      <c r="E26" s="121" t="s">
        <v>146</v>
      </c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32" t="s">
        <v>9</v>
      </c>
      <c r="W26" s="132"/>
      <c r="X26" s="133" t="s">
        <v>113</v>
      </c>
      <c r="Y26" s="133"/>
      <c r="Z26" s="131">
        <v>1</v>
      </c>
      <c r="AA26" s="131"/>
      <c r="AB26" s="117">
        <v>500</v>
      </c>
      <c r="AC26" s="118"/>
      <c r="AD26" s="117"/>
      <c r="AE26" s="118"/>
      <c r="AF26" s="117">
        <f t="shared" si="0"/>
        <v>500</v>
      </c>
      <c r="AG26" s="118"/>
      <c r="AH26" s="117">
        <f t="shared" si="1"/>
        <v>0</v>
      </c>
      <c r="AI26" s="118"/>
      <c r="AJ26" s="117">
        <f t="shared" si="2"/>
        <v>500</v>
      </c>
      <c r="AK26" s="125"/>
      <c r="AL26" s="126"/>
      <c r="AM26" s="101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</row>
    <row r="27" spans="2:60" s="93" customFormat="1" ht="39.950000000000003" customHeight="1" x14ac:dyDescent="0.25">
      <c r="B27" s="139" t="s">
        <v>89</v>
      </c>
      <c r="C27" s="140"/>
      <c r="D27" s="141"/>
      <c r="E27" s="142" t="s">
        <v>85</v>
      </c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134"/>
      <c r="AG27" s="135"/>
      <c r="AH27" s="134"/>
      <c r="AI27" s="135"/>
      <c r="AJ27" s="136">
        <f>SUM(AJ28:AL37)</f>
        <v>2000</v>
      </c>
      <c r="AK27" s="137"/>
      <c r="AL27" s="138"/>
      <c r="AM27" s="101"/>
      <c r="AN27" s="92"/>
      <c r="AO27" s="92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</row>
    <row r="28" spans="2:60" s="90" customFormat="1" ht="15.75" outlineLevel="3" x14ac:dyDescent="0.25">
      <c r="B28" s="119" t="s">
        <v>120</v>
      </c>
      <c r="C28" s="120"/>
      <c r="D28" s="120"/>
      <c r="E28" s="122" t="s">
        <v>144</v>
      </c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4"/>
      <c r="V28" s="127" t="s">
        <v>9</v>
      </c>
      <c r="W28" s="128"/>
      <c r="X28" s="129" t="s">
        <v>113</v>
      </c>
      <c r="Y28" s="130"/>
      <c r="Z28" s="131">
        <v>1</v>
      </c>
      <c r="AA28" s="131"/>
      <c r="AB28" s="103"/>
      <c r="AC28" s="104"/>
      <c r="AD28" s="117">
        <v>250</v>
      </c>
      <c r="AE28" s="118"/>
      <c r="AF28" s="117"/>
      <c r="AG28" s="118"/>
      <c r="AH28" s="117">
        <f>Z28*AD28</f>
        <v>250</v>
      </c>
      <c r="AI28" s="118"/>
      <c r="AJ28" s="105">
        <f>AH28</f>
        <v>250</v>
      </c>
      <c r="AK28" s="111"/>
      <c r="AL28" s="112"/>
      <c r="AM28" s="102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</row>
    <row r="29" spans="2:60" s="90" customFormat="1" ht="15.75" outlineLevel="3" x14ac:dyDescent="0.25">
      <c r="B29" s="119" t="s">
        <v>121</v>
      </c>
      <c r="C29" s="120"/>
      <c r="D29" s="120"/>
      <c r="E29" s="121" t="s">
        <v>152</v>
      </c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7" t="s">
        <v>9</v>
      </c>
      <c r="W29" s="128"/>
      <c r="X29" s="129" t="s">
        <v>113</v>
      </c>
      <c r="Y29" s="130"/>
      <c r="Z29" s="131">
        <v>1</v>
      </c>
      <c r="AA29" s="131"/>
      <c r="AB29" s="103"/>
      <c r="AC29" s="104"/>
      <c r="AD29" s="117">
        <v>300</v>
      </c>
      <c r="AE29" s="118"/>
      <c r="AF29" s="117"/>
      <c r="AG29" s="118"/>
      <c r="AH29" s="117">
        <f t="shared" ref="AH29:AH31" si="3">Z29*AD29</f>
        <v>300</v>
      </c>
      <c r="AI29" s="118"/>
      <c r="AJ29" s="105">
        <f>AH29</f>
        <v>300</v>
      </c>
      <c r="AK29" s="111"/>
      <c r="AL29" s="112"/>
      <c r="AM29" s="102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</row>
    <row r="30" spans="2:60" s="90" customFormat="1" ht="15.75" outlineLevel="3" x14ac:dyDescent="0.25">
      <c r="B30" s="119" t="s">
        <v>122</v>
      </c>
      <c r="C30" s="120"/>
      <c r="D30" s="120"/>
      <c r="E30" s="122" t="s">
        <v>140</v>
      </c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4"/>
      <c r="V30" s="127" t="s">
        <v>9</v>
      </c>
      <c r="W30" s="128"/>
      <c r="X30" s="129" t="s">
        <v>113</v>
      </c>
      <c r="Y30" s="130"/>
      <c r="Z30" s="131">
        <v>1</v>
      </c>
      <c r="AA30" s="131"/>
      <c r="AB30" s="103"/>
      <c r="AC30" s="104"/>
      <c r="AD30" s="117">
        <v>150</v>
      </c>
      <c r="AE30" s="118"/>
      <c r="AF30" s="117"/>
      <c r="AG30" s="118"/>
      <c r="AH30" s="117">
        <f t="shared" si="3"/>
        <v>150</v>
      </c>
      <c r="AI30" s="118"/>
      <c r="AJ30" s="105">
        <f t="shared" ref="AJ30:AJ31" si="4">AH30</f>
        <v>150</v>
      </c>
      <c r="AK30" s="111"/>
      <c r="AL30" s="112"/>
      <c r="AM30" s="102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</row>
    <row r="31" spans="2:60" s="90" customFormat="1" ht="15.75" outlineLevel="3" x14ac:dyDescent="0.25">
      <c r="B31" s="119" t="s">
        <v>123</v>
      </c>
      <c r="C31" s="120"/>
      <c r="D31" s="120"/>
      <c r="E31" s="122" t="s">
        <v>139</v>
      </c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4"/>
      <c r="V31" s="127" t="s">
        <v>9</v>
      </c>
      <c r="W31" s="128"/>
      <c r="X31" s="129" t="s">
        <v>113</v>
      </c>
      <c r="Y31" s="130"/>
      <c r="Z31" s="131">
        <v>1</v>
      </c>
      <c r="AA31" s="131"/>
      <c r="AB31" s="103"/>
      <c r="AC31" s="104"/>
      <c r="AD31" s="117">
        <v>250</v>
      </c>
      <c r="AE31" s="118"/>
      <c r="AF31" s="117"/>
      <c r="AG31" s="118"/>
      <c r="AH31" s="117">
        <f t="shared" si="3"/>
        <v>250</v>
      </c>
      <c r="AI31" s="118"/>
      <c r="AJ31" s="105">
        <f t="shared" si="4"/>
        <v>250</v>
      </c>
      <c r="AK31" s="111"/>
      <c r="AL31" s="112"/>
      <c r="AM31" s="102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</row>
    <row r="32" spans="2:60" s="90" customFormat="1" ht="15.75" customHeight="1" outlineLevel="3" x14ac:dyDescent="0.25">
      <c r="B32" s="119" t="s">
        <v>124</v>
      </c>
      <c r="C32" s="120"/>
      <c r="D32" s="120"/>
      <c r="E32" s="122" t="s">
        <v>115</v>
      </c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4"/>
      <c r="V32" s="127" t="s">
        <v>9</v>
      </c>
      <c r="W32" s="128"/>
      <c r="X32" s="129" t="s">
        <v>113</v>
      </c>
      <c r="Y32" s="130"/>
      <c r="Z32" s="131">
        <v>1</v>
      </c>
      <c r="AA32" s="131"/>
      <c r="AB32" s="103"/>
      <c r="AC32" s="104"/>
      <c r="AD32" s="105">
        <v>800</v>
      </c>
      <c r="AE32" s="106"/>
      <c r="AF32" s="117"/>
      <c r="AG32" s="118"/>
      <c r="AH32" s="105">
        <f>AD32</f>
        <v>800</v>
      </c>
      <c r="AI32" s="106"/>
      <c r="AJ32" s="105">
        <f>AH32</f>
        <v>800</v>
      </c>
      <c r="AK32" s="111"/>
      <c r="AL32" s="112"/>
      <c r="AM32" s="102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</row>
    <row r="33" spans="2:60" s="90" customFormat="1" ht="15.75" customHeight="1" outlineLevel="3" x14ac:dyDescent="0.25">
      <c r="B33" s="119" t="s">
        <v>147</v>
      </c>
      <c r="C33" s="120"/>
      <c r="D33" s="120"/>
      <c r="E33" s="122" t="s">
        <v>141</v>
      </c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4"/>
      <c r="V33" s="127" t="s">
        <v>9</v>
      </c>
      <c r="W33" s="128"/>
      <c r="X33" s="129" t="s">
        <v>113</v>
      </c>
      <c r="Y33" s="130"/>
      <c r="Z33" s="131">
        <v>1</v>
      </c>
      <c r="AA33" s="131"/>
      <c r="AB33" s="103"/>
      <c r="AC33" s="104"/>
      <c r="AD33" s="107"/>
      <c r="AE33" s="108"/>
      <c r="AF33" s="117"/>
      <c r="AG33" s="118"/>
      <c r="AH33" s="107"/>
      <c r="AI33" s="108"/>
      <c r="AJ33" s="107"/>
      <c r="AK33" s="113"/>
      <c r="AL33" s="114"/>
      <c r="AM33" s="102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</row>
    <row r="34" spans="2:60" s="90" customFormat="1" ht="15.75" outlineLevel="3" x14ac:dyDescent="0.25">
      <c r="B34" s="119" t="s">
        <v>148</v>
      </c>
      <c r="C34" s="120"/>
      <c r="D34" s="120"/>
      <c r="E34" s="122" t="s">
        <v>142</v>
      </c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4"/>
      <c r="V34" s="127" t="s">
        <v>9</v>
      </c>
      <c r="W34" s="128"/>
      <c r="X34" s="129" t="s">
        <v>113</v>
      </c>
      <c r="Y34" s="130"/>
      <c r="Z34" s="131">
        <v>1</v>
      </c>
      <c r="AA34" s="131"/>
      <c r="AB34" s="103"/>
      <c r="AC34" s="104"/>
      <c r="AD34" s="107"/>
      <c r="AE34" s="108"/>
      <c r="AF34" s="117"/>
      <c r="AG34" s="118"/>
      <c r="AH34" s="107"/>
      <c r="AI34" s="108"/>
      <c r="AJ34" s="107"/>
      <c r="AK34" s="113"/>
      <c r="AL34" s="114"/>
      <c r="AM34" s="102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</row>
    <row r="35" spans="2:60" s="90" customFormat="1" ht="15.75" outlineLevel="3" x14ac:dyDescent="0.25">
      <c r="B35" s="119" t="s">
        <v>149</v>
      </c>
      <c r="C35" s="120"/>
      <c r="D35" s="120"/>
      <c r="E35" s="122" t="s">
        <v>116</v>
      </c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4"/>
      <c r="V35" s="127" t="s">
        <v>9</v>
      </c>
      <c r="W35" s="128"/>
      <c r="X35" s="129" t="s">
        <v>113</v>
      </c>
      <c r="Y35" s="130"/>
      <c r="Z35" s="131">
        <v>1</v>
      </c>
      <c r="AA35" s="131"/>
      <c r="AB35" s="103"/>
      <c r="AC35" s="104"/>
      <c r="AD35" s="107"/>
      <c r="AE35" s="108"/>
      <c r="AF35" s="117"/>
      <c r="AG35" s="118"/>
      <c r="AH35" s="107"/>
      <c r="AI35" s="108"/>
      <c r="AJ35" s="107"/>
      <c r="AK35" s="113"/>
      <c r="AL35" s="114"/>
      <c r="AM35" s="102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</row>
    <row r="36" spans="2:60" s="90" customFormat="1" ht="15.75" outlineLevel="3" x14ac:dyDescent="0.25">
      <c r="B36" s="119" t="s">
        <v>150</v>
      </c>
      <c r="C36" s="120"/>
      <c r="D36" s="120"/>
      <c r="E36" s="121" t="s">
        <v>117</v>
      </c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7" t="s">
        <v>9</v>
      </c>
      <c r="W36" s="128"/>
      <c r="X36" s="129" t="s">
        <v>113</v>
      </c>
      <c r="Y36" s="130"/>
      <c r="Z36" s="131">
        <v>1</v>
      </c>
      <c r="AA36" s="131"/>
      <c r="AB36" s="103"/>
      <c r="AC36" s="104"/>
      <c r="AD36" s="109"/>
      <c r="AE36" s="110"/>
      <c r="AF36" s="117"/>
      <c r="AG36" s="118"/>
      <c r="AH36" s="109"/>
      <c r="AI36" s="110"/>
      <c r="AJ36" s="109"/>
      <c r="AK36" s="115"/>
      <c r="AL36" s="116"/>
      <c r="AM36" s="102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</row>
    <row r="37" spans="2:60" s="90" customFormat="1" ht="15.75" outlineLevel="3" x14ac:dyDescent="0.25">
      <c r="B37" s="119" t="s">
        <v>151</v>
      </c>
      <c r="C37" s="120"/>
      <c r="D37" s="120"/>
      <c r="E37" s="121" t="s">
        <v>143</v>
      </c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7"/>
      <c r="W37" s="128"/>
      <c r="X37" s="129" t="s">
        <v>113</v>
      </c>
      <c r="Y37" s="130"/>
      <c r="Z37" s="131">
        <v>1</v>
      </c>
      <c r="AA37" s="131"/>
      <c r="AB37" s="103"/>
      <c r="AC37" s="104"/>
      <c r="AD37" s="117">
        <v>250</v>
      </c>
      <c r="AE37" s="118"/>
      <c r="AF37" s="117"/>
      <c r="AG37" s="118"/>
      <c r="AH37" s="117">
        <f t="shared" ref="AH37" si="5">Z37*AD37</f>
        <v>250</v>
      </c>
      <c r="AI37" s="118"/>
      <c r="AJ37" s="105">
        <f>AH37</f>
        <v>250</v>
      </c>
      <c r="AK37" s="111"/>
      <c r="AL37" s="112"/>
      <c r="AM37" s="102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</row>
    <row r="38" spans="2:60" s="93" customFormat="1" ht="39.950000000000003" customHeight="1" x14ac:dyDescent="0.25">
      <c r="B38" s="139"/>
      <c r="C38" s="140"/>
      <c r="D38" s="141"/>
      <c r="E38" s="142" t="s">
        <v>74</v>
      </c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134"/>
      <c r="AG38" s="135"/>
      <c r="AH38" s="134"/>
      <c r="AI38" s="135"/>
      <c r="AJ38" s="136">
        <f>AJ13+AJ15+AJ17+AJ27</f>
        <v>7080</v>
      </c>
      <c r="AK38" s="137"/>
      <c r="AL38" s="138"/>
      <c r="AM38" s="101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</row>
  </sheetData>
  <autoFilter ref="B12:AA12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2" showButton="0"/>
    <filterColumn colId="24" showButton="0"/>
  </autoFilter>
  <mergeCells count="253">
    <mergeCell ref="L7:O7"/>
    <mergeCell ref="AB12:AC12"/>
    <mergeCell ref="P7:S7"/>
    <mergeCell ref="V12:W12"/>
    <mergeCell ref="E14:U14"/>
    <mergeCell ref="AJ24:AL24"/>
    <mergeCell ref="AF30:AG30"/>
    <mergeCell ref="AD25:AE25"/>
    <mergeCell ref="B12:D12"/>
    <mergeCell ref="AH14:AI14"/>
    <mergeCell ref="V14:W14"/>
    <mergeCell ref="AF12:AG12"/>
    <mergeCell ref="AF14:AG14"/>
    <mergeCell ref="AD14:AE14"/>
    <mergeCell ref="AH15:AI15"/>
    <mergeCell ref="V16:W16"/>
    <mergeCell ref="AF13:AG13"/>
    <mergeCell ref="AJ14:AL14"/>
    <mergeCell ref="B20:D20"/>
    <mergeCell ref="E20:U20"/>
    <mergeCell ref="V20:W20"/>
    <mergeCell ref="X20:Y20"/>
    <mergeCell ref="Z20:AA20"/>
    <mergeCell ref="B23:D23"/>
    <mergeCell ref="X16:Y16"/>
    <mergeCell ref="Z16:AA16"/>
    <mergeCell ref="AB16:AC16"/>
    <mergeCell ref="AD16:AE16"/>
    <mergeCell ref="AF16:AG16"/>
    <mergeCell ref="AH16:AI16"/>
    <mergeCell ref="AJ16:AL16"/>
    <mergeCell ref="B14:D14"/>
    <mergeCell ref="B13:D13"/>
    <mergeCell ref="X14:Y14"/>
    <mergeCell ref="AJ13:AL13"/>
    <mergeCell ref="AH13:AI13"/>
    <mergeCell ref="E13:U13"/>
    <mergeCell ref="AF15:AG15"/>
    <mergeCell ref="AJ15:AL15"/>
    <mergeCell ref="B16:D16"/>
    <mergeCell ref="E16:U16"/>
    <mergeCell ref="B15:D15"/>
    <mergeCell ref="E15:U15"/>
    <mergeCell ref="Z14:AA14"/>
    <mergeCell ref="AB14:AC14"/>
    <mergeCell ref="AM1:BH10"/>
    <mergeCell ref="AH12:AI12"/>
    <mergeCell ref="AE5:AL5"/>
    <mergeCell ref="AE6:AL7"/>
    <mergeCell ref="AE8:AL8"/>
    <mergeCell ref="AE9:AL9"/>
    <mergeCell ref="AE10:AL11"/>
    <mergeCell ref="AD12:AE12"/>
    <mergeCell ref="AJ12:AL12"/>
    <mergeCell ref="Y4:AD4"/>
    <mergeCell ref="H2:AL3"/>
    <mergeCell ref="H9:S9"/>
    <mergeCell ref="T9:V9"/>
    <mergeCell ref="W9:X9"/>
    <mergeCell ref="X12:Y12"/>
    <mergeCell ref="AE4:AL4"/>
    <mergeCell ref="Z12:AA12"/>
    <mergeCell ref="E12:U12"/>
    <mergeCell ref="H5:S5"/>
    <mergeCell ref="T7:X7"/>
    <mergeCell ref="B2:G11"/>
    <mergeCell ref="T5:X5"/>
    <mergeCell ref="H7:K7"/>
    <mergeCell ref="H11:X11"/>
    <mergeCell ref="AH38:AI38"/>
    <mergeCell ref="B38:D38"/>
    <mergeCell ref="E38:U38"/>
    <mergeCell ref="AF38:AG38"/>
    <mergeCell ref="AJ38:AL38"/>
    <mergeCell ref="Z24:AA24"/>
    <mergeCell ref="AB24:AC24"/>
    <mergeCell ref="AD24:AE24"/>
    <mergeCell ref="B22:D22"/>
    <mergeCell ref="E22:U22"/>
    <mergeCell ref="V22:W22"/>
    <mergeCell ref="X22:Y22"/>
    <mergeCell ref="Z22:AA22"/>
    <mergeCell ref="AB22:AC22"/>
    <mergeCell ref="AD22:AE22"/>
    <mergeCell ref="E23:U23"/>
    <mergeCell ref="V23:W23"/>
    <mergeCell ref="AJ19:AL19"/>
    <mergeCell ref="X26:Y26"/>
    <mergeCell ref="Z26:AA26"/>
    <mergeCell ref="AF26:AG26"/>
    <mergeCell ref="AH26:AI26"/>
    <mergeCell ref="X28:Y28"/>
    <mergeCell ref="Z28:AA28"/>
    <mergeCell ref="AF28:AG28"/>
    <mergeCell ref="AH28:AI28"/>
    <mergeCell ref="AF24:AG24"/>
    <mergeCell ref="AH24:AI24"/>
    <mergeCell ref="AF22:AG22"/>
    <mergeCell ref="AH22:AI22"/>
    <mergeCell ref="AD20:AE20"/>
    <mergeCell ref="AF20:AG20"/>
    <mergeCell ref="AH20:AI20"/>
    <mergeCell ref="X23:Y23"/>
    <mergeCell ref="Z23:AA23"/>
    <mergeCell ref="AB23:AC23"/>
    <mergeCell ref="X25:Y25"/>
    <mergeCell ref="Z25:AA25"/>
    <mergeCell ref="AB25:AC25"/>
    <mergeCell ref="AF25:AG25"/>
    <mergeCell ref="X24:Y24"/>
    <mergeCell ref="B19:D19"/>
    <mergeCell ref="E19:U19"/>
    <mergeCell ref="V19:W19"/>
    <mergeCell ref="X19:Y19"/>
    <mergeCell ref="Z19:AA19"/>
    <mergeCell ref="AB19:AC19"/>
    <mergeCell ref="AD19:AE19"/>
    <mergeCell ref="AF19:AG19"/>
    <mergeCell ref="AH19:AI19"/>
    <mergeCell ref="AJ17:AL17"/>
    <mergeCell ref="B18:D18"/>
    <mergeCell ref="E18:U18"/>
    <mergeCell ref="V18:W18"/>
    <mergeCell ref="X18:Y18"/>
    <mergeCell ref="Z18:AA18"/>
    <mergeCell ref="AB18:AC18"/>
    <mergeCell ref="AD18:AE18"/>
    <mergeCell ref="AF18:AG18"/>
    <mergeCell ref="AH18:AI18"/>
    <mergeCell ref="AJ18:AL18"/>
    <mergeCell ref="B17:D17"/>
    <mergeCell ref="E17:U17"/>
    <mergeCell ref="AF17:AG17"/>
    <mergeCell ref="AH17:AI17"/>
    <mergeCell ref="B36:D36"/>
    <mergeCell ref="B24:D24"/>
    <mergeCell ref="E26:U26"/>
    <mergeCell ref="V26:W26"/>
    <mergeCell ref="B25:D25"/>
    <mergeCell ref="E25:U25"/>
    <mergeCell ref="V25:W25"/>
    <mergeCell ref="V28:W28"/>
    <mergeCell ref="E29:U29"/>
    <mergeCell ref="B27:D27"/>
    <mergeCell ref="E27:U27"/>
    <mergeCell ref="E33:U33"/>
    <mergeCell ref="B32:D32"/>
    <mergeCell ref="B29:D29"/>
    <mergeCell ref="B28:D28"/>
    <mergeCell ref="B26:D26"/>
    <mergeCell ref="E24:U24"/>
    <mergeCell ref="V24:W24"/>
    <mergeCell ref="E28:U28"/>
    <mergeCell ref="AH25:AI25"/>
    <mergeCell ref="AJ25:AL25"/>
    <mergeCell ref="V37:W37"/>
    <mergeCell ref="X37:Y37"/>
    <mergeCell ref="Z37:AA37"/>
    <mergeCell ref="AF37:AG37"/>
    <mergeCell ref="AH37:AI37"/>
    <mergeCell ref="AF29:AG29"/>
    <mergeCell ref="AH29:AI29"/>
    <mergeCell ref="AJ26:AL26"/>
    <mergeCell ref="AF27:AG27"/>
    <mergeCell ref="AH27:AI27"/>
    <mergeCell ref="AJ27:AL27"/>
    <mergeCell ref="V33:W33"/>
    <mergeCell ref="X33:Y33"/>
    <mergeCell ref="Z33:AA33"/>
    <mergeCell ref="AF33:AG33"/>
    <mergeCell ref="Z31:AA31"/>
    <mergeCell ref="AF31:AG31"/>
    <mergeCell ref="AH31:AI31"/>
    <mergeCell ref="V34:W34"/>
    <mergeCell ref="X34:Y34"/>
    <mergeCell ref="B37:D37"/>
    <mergeCell ref="B30:D30"/>
    <mergeCell ref="E36:U36"/>
    <mergeCell ref="V36:W36"/>
    <mergeCell ref="X36:Y36"/>
    <mergeCell ref="Z36:AA36"/>
    <mergeCell ref="AF36:AG36"/>
    <mergeCell ref="AH30:AI30"/>
    <mergeCell ref="E35:U35"/>
    <mergeCell ref="E30:U30"/>
    <mergeCell ref="V30:W30"/>
    <mergeCell ref="X30:Y30"/>
    <mergeCell ref="Z30:AA30"/>
    <mergeCell ref="V35:W35"/>
    <mergeCell ref="X35:Y35"/>
    <mergeCell ref="Z35:AA35"/>
    <mergeCell ref="AF35:AG35"/>
    <mergeCell ref="E32:U32"/>
    <mergeCell ref="V32:W32"/>
    <mergeCell ref="X32:Y32"/>
    <mergeCell ref="Z32:AA32"/>
    <mergeCell ref="AF32:AG32"/>
    <mergeCell ref="B34:D34"/>
    <mergeCell ref="B33:D33"/>
    <mergeCell ref="AJ20:AL20"/>
    <mergeCell ref="E21:U21"/>
    <mergeCell ref="V21:W21"/>
    <mergeCell ref="X21:Y21"/>
    <mergeCell ref="Z21:AA21"/>
    <mergeCell ref="AB21:AC21"/>
    <mergeCell ref="AD21:AE21"/>
    <mergeCell ref="AF21:AG21"/>
    <mergeCell ref="AH21:AI21"/>
    <mergeCell ref="AJ21:AL21"/>
    <mergeCell ref="AB20:AC20"/>
    <mergeCell ref="B21:D21"/>
    <mergeCell ref="E37:U37"/>
    <mergeCell ref="B35:D35"/>
    <mergeCell ref="E34:U34"/>
    <mergeCell ref="AD23:AE23"/>
    <mergeCell ref="AF23:AG23"/>
    <mergeCell ref="AH23:AI23"/>
    <mergeCell ref="AJ23:AL23"/>
    <mergeCell ref="AB26:AC26"/>
    <mergeCell ref="AD26:AE26"/>
    <mergeCell ref="V29:W29"/>
    <mergeCell ref="X29:Y29"/>
    <mergeCell ref="Z29:AA29"/>
    <mergeCell ref="B31:D31"/>
    <mergeCell ref="E31:U31"/>
    <mergeCell ref="V31:W31"/>
    <mergeCell ref="X31:Y31"/>
    <mergeCell ref="AD28:AE28"/>
    <mergeCell ref="AD29:AE29"/>
    <mergeCell ref="AD30:AE30"/>
    <mergeCell ref="AD31:AE31"/>
    <mergeCell ref="Z34:AA34"/>
    <mergeCell ref="AF34:AG34"/>
    <mergeCell ref="AJ22:AL22"/>
    <mergeCell ref="AB35:AC35"/>
    <mergeCell ref="AB36:AC36"/>
    <mergeCell ref="AB37:AC37"/>
    <mergeCell ref="AD32:AE36"/>
    <mergeCell ref="AH32:AI36"/>
    <mergeCell ref="AJ32:AL36"/>
    <mergeCell ref="AD37:AE37"/>
    <mergeCell ref="AJ28:AL28"/>
    <mergeCell ref="AJ29:AL29"/>
    <mergeCell ref="AJ30:AL30"/>
    <mergeCell ref="AJ31:AL31"/>
    <mergeCell ref="AJ37:AL37"/>
    <mergeCell ref="AB28:AC28"/>
    <mergeCell ref="AB29:AC29"/>
    <mergeCell ref="AB30:AC30"/>
    <mergeCell ref="AB31:AC31"/>
    <mergeCell ref="AB32:AC32"/>
    <mergeCell ref="AB33:AC33"/>
    <mergeCell ref="AB34:AC34"/>
  </mergeCells>
  <conditionalFormatting sqref="Z14:AA14 Z16:AA16 Z31:AA36">
    <cfRule type="cellIs" dxfId="5" priority="78" operator="equal">
      <formula>0</formula>
    </cfRule>
  </conditionalFormatting>
  <conditionalFormatting sqref="Z37:AA37">
    <cfRule type="cellIs" dxfId="4" priority="11" operator="equal">
      <formula>0</formula>
    </cfRule>
  </conditionalFormatting>
  <conditionalFormatting sqref="Z19:AA19 Z21:AA26">
    <cfRule type="cellIs" dxfId="3" priority="7" operator="equal">
      <formula>0</formula>
    </cfRule>
  </conditionalFormatting>
  <conditionalFormatting sqref="Z20:AA20">
    <cfRule type="cellIs" dxfId="2" priority="3" operator="equal">
      <formula>0</formula>
    </cfRule>
  </conditionalFormatting>
  <conditionalFormatting sqref="Z18:AA18">
    <cfRule type="cellIs" dxfId="1" priority="4" operator="equal">
      <formula>0</formula>
    </cfRule>
  </conditionalFormatting>
  <conditionalFormatting sqref="Z28:AA30">
    <cfRule type="cellIs" dxfId="0" priority="1" operator="equal">
      <formula>0</formula>
    </cfRule>
  </conditionalFormatting>
  <printOptions horizontalCentered="1"/>
  <pageMargins left="0.19685039370078741" right="0.19685039370078741" top="0.43307086614173229" bottom="0.39370078740157483" header="1.1417322834645669" footer="0.19685039370078741"/>
  <pageSetup paperSize="9" scale="57" fitToHeight="20" orientation="landscape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"/>
  <sheetViews>
    <sheetView workbookViewId="0">
      <selection activeCell="B4" sqref="B4"/>
    </sheetView>
  </sheetViews>
  <sheetFormatPr defaultColWidth="9.140625" defaultRowHeight="20.100000000000001" customHeight="1" x14ac:dyDescent="0.25"/>
  <cols>
    <col min="1" max="1" width="2.7109375" style="23" customWidth="1"/>
    <col min="2" max="2" width="23.7109375" style="23" customWidth="1"/>
    <col min="3" max="5" width="16.7109375" style="25" customWidth="1"/>
    <col min="6" max="6" width="2.7109375" style="23" customWidth="1"/>
    <col min="7" max="7" width="23.7109375" style="23" customWidth="1"/>
    <col min="8" max="10" width="16.7109375" style="25" customWidth="1"/>
    <col min="11" max="16384" width="9.140625" style="23"/>
  </cols>
  <sheetData>
    <row r="2" spans="2:10" ht="39.950000000000003" customHeight="1" x14ac:dyDescent="0.25">
      <c r="B2" s="194" t="s">
        <v>29</v>
      </c>
      <c r="C2" s="194"/>
      <c r="D2" s="194"/>
      <c r="E2" s="194"/>
      <c r="G2" s="193" t="s">
        <v>28</v>
      </c>
      <c r="H2" s="193"/>
      <c r="I2" s="193"/>
      <c r="J2" s="193"/>
    </row>
    <row r="3" spans="2:10" s="24" customFormat="1" ht="60" customHeight="1" x14ac:dyDescent="0.25">
      <c r="B3" s="81" t="s">
        <v>30</v>
      </c>
      <c r="C3" s="82" t="s">
        <v>31</v>
      </c>
      <c r="D3" s="82" t="s">
        <v>32</v>
      </c>
      <c r="E3" s="82" t="s">
        <v>33</v>
      </c>
      <c r="G3" s="81" t="s">
        <v>30</v>
      </c>
      <c r="H3" s="82" t="s">
        <v>31</v>
      </c>
      <c r="I3" s="82" t="s">
        <v>32</v>
      </c>
      <c r="J3" s="82" t="s">
        <v>33</v>
      </c>
    </row>
    <row r="4" spans="2:10" ht="20.100000000000001" customHeight="1" x14ac:dyDescent="0.25">
      <c r="B4" s="83" t="s">
        <v>34</v>
      </c>
      <c r="C4" s="86">
        <v>2200</v>
      </c>
      <c r="D4" s="84">
        <f>(C4/170)*2</f>
        <v>25.882352941176471</v>
      </c>
      <c r="E4" s="84">
        <f>D4*$E$9</f>
        <v>38.82352941176471</v>
      </c>
      <c r="G4" s="83" t="s">
        <v>34</v>
      </c>
      <c r="H4" s="77">
        <v>2200</v>
      </c>
      <c r="I4" s="84">
        <f t="shared" ref="I4:I6" si="0">(H4/170)*2</f>
        <v>25.882352941176471</v>
      </c>
      <c r="J4" s="84">
        <f>I4*$J$9</f>
        <v>33.647058823529413</v>
      </c>
    </row>
    <row r="5" spans="2:10" ht="20.100000000000001" customHeight="1" x14ac:dyDescent="0.25">
      <c r="B5" s="83" t="s">
        <v>36</v>
      </c>
      <c r="C5" s="86">
        <v>2800</v>
      </c>
      <c r="D5" s="84">
        <f>(C5/170)*2</f>
        <v>32.941176470588232</v>
      </c>
      <c r="E5" s="84">
        <f>D5*$E$9</f>
        <v>49.411764705882348</v>
      </c>
      <c r="G5" s="83" t="s">
        <v>35</v>
      </c>
      <c r="H5" s="77">
        <v>2200</v>
      </c>
      <c r="I5" s="84">
        <f t="shared" si="0"/>
        <v>25.882352941176471</v>
      </c>
      <c r="J5" s="84">
        <f t="shared" ref="J5:J6" si="1">I5*$J$9</f>
        <v>33.647058823529413</v>
      </c>
    </row>
    <row r="6" spans="2:10" ht="20.100000000000001" customHeight="1" x14ac:dyDescent="0.25">
      <c r="B6" s="83" t="s">
        <v>37</v>
      </c>
      <c r="C6" s="86">
        <v>1200</v>
      </c>
      <c r="D6" s="84">
        <f>(C6/170)*2</f>
        <v>14.117647058823529</v>
      </c>
      <c r="E6" s="84">
        <f>D6*$E$9</f>
        <v>21.176470588235293</v>
      </c>
      <c r="G6" s="83" t="s">
        <v>37</v>
      </c>
      <c r="H6" s="77">
        <v>1200</v>
      </c>
      <c r="I6" s="84">
        <f t="shared" si="0"/>
        <v>14.117647058823529</v>
      </c>
      <c r="J6" s="84">
        <f t="shared" si="1"/>
        <v>18.352941176470587</v>
      </c>
    </row>
    <row r="7" spans="2:10" ht="20.100000000000001" customHeight="1" x14ac:dyDescent="0.25">
      <c r="B7" s="195" t="s">
        <v>39</v>
      </c>
      <c r="C7" s="195"/>
      <c r="D7" s="195"/>
      <c r="E7" s="85">
        <f>SUM(E4:E6)</f>
        <v>109.41176470588235</v>
      </c>
      <c r="G7" s="195" t="s">
        <v>38</v>
      </c>
      <c r="H7" s="195"/>
      <c r="I7" s="195"/>
      <c r="J7" s="85">
        <f>SUM(J4:J6)</f>
        <v>85.64705882352942</v>
      </c>
    </row>
    <row r="9" spans="2:10" ht="20.100000000000001" customHeight="1" x14ac:dyDescent="0.25">
      <c r="B9" s="195" t="s">
        <v>67</v>
      </c>
      <c r="C9" s="195"/>
      <c r="D9" s="195"/>
      <c r="E9" s="87">
        <v>1.5</v>
      </c>
      <c r="G9" s="195" t="s">
        <v>68</v>
      </c>
      <c r="H9" s="195"/>
      <c r="I9" s="195"/>
      <c r="J9" s="80">
        <v>1.3</v>
      </c>
    </row>
    <row r="11" spans="2:10" ht="20.100000000000001" customHeight="1" x14ac:dyDescent="0.25">
      <c r="B11" s="24" t="s">
        <v>69</v>
      </c>
    </row>
  </sheetData>
  <mergeCells count="6">
    <mergeCell ref="G2:J2"/>
    <mergeCell ref="B2:E2"/>
    <mergeCell ref="G7:I7"/>
    <mergeCell ref="B7:D7"/>
    <mergeCell ref="B9:D9"/>
    <mergeCell ref="G9:I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6"/>
  <sheetViews>
    <sheetView zoomScale="115" zoomScaleNormal="115" workbookViewId="0">
      <selection activeCell="J4" sqref="J4"/>
    </sheetView>
  </sheetViews>
  <sheetFormatPr defaultRowHeight="15" x14ac:dyDescent="0.25"/>
  <cols>
    <col min="1" max="1" width="3.42578125" style="28" customWidth="1"/>
    <col min="2" max="2" width="25.42578125" style="28" customWidth="1"/>
    <col min="3" max="3" width="10" style="28" bestFit="1" customWidth="1"/>
    <col min="4" max="4" width="12" style="28" bestFit="1" customWidth="1"/>
    <col min="5" max="5" width="8.7109375" style="28" bestFit="1" customWidth="1"/>
    <col min="6" max="6" width="13.42578125" style="28" customWidth="1"/>
    <col min="7" max="7" width="6.28515625" style="28" customWidth="1"/>
    <col min="8" max="8" width="10.7109375" style="28" customWidth="1"/>
    <col min="9" max="9" width="10.5703125" style="28" customWidth="1"/>
    <col min="10" max="10" width="11" style="28" customWidth="1"/>
    <col min="11" max="12" width="9.28515625" style="28" bestFit="1" customWidth="1"/>
    <col min="13" max="256" width="9.140625" style="28"/>
    <col min="257" max="257" width="3.42578125" style="28" customWidth="1"/>
    <col min="258" max="258" width="25.42578125" style="28" customWidth="1"/>
    <col min="259" max="259" width="10" style="28" bestFit="1" customWidth="1"/>
    <col min="260" max="260" width="12" style="28" bestFit="1" customWidth="1"/>
    <col min="261" max="261" width="8.7109375" style="28" bestFit="1" customWidth="1"/>
    <col min="262" max="262" width="13.42578125" style="28" customWidth="1"/>
    <col min="263" max="263" width="6.28515625" style="28" customWidth="1"/>
    <col min="264" max="512" width="9.140625" style="28"/>
    <col min="513" max="513" width="3.42578125" style="28" customWidth="1"/>
    <col min="514" max="514" width="25.42578125" style="28" customWidth="1"/>
    <col min="515" max="515" width="10" style="28" bestFit="1" customWidth="1"/>
    <col min="516" max="516" width="12" style="28" bestFit="1" customWidth="1"/>
    <col min="517" max="517" width="8.7109375" style="28" bestFit="1" customWidth="1"/>
    <col min="518" max="518" width="13.42578125" style="28" customWidth="1"/>
    <col min="519" max="519" width="6.28515625" style="28" customWidth="1"/>
    <col min="520" max="768" width="9.140625" style="28"/>
    <col min="769" max="769" width="3.42578125" style="28" customWidth="1"/>
    <col min="770" max="770" width="25.42578125" style="28" customWidth="1"/>
    <col min="771" max="771" width="10" style="28" bestFit="1" customWidth="1"/>
    <col min="772" max="772" width="12" style="28" bestFit="1" customWidth="1"/>
    <col min="773" max="773" width="8.7109375" style="28" bestFit="1" customWidth="1"/>
    <col min="774" max="774" width="13.42578125" style="28" customWidth="1"/>
    <col min="775" max="775" width="6.28515625" style="28" customWidth="1"/>
    <col min="776" max="1024" width="9.140625" style="28"/>
    <col min="1025" max="1025" width="3.42578125" style="28" customWidth="1"/>
    <col min="1026" max="1026" width="25.42578125" style="28" customWidth="1"/>
    <col min="1027" max="1027" width="10" style="28" bestFit="1" customWidth="1"/>
    <col min="1028" max="1028" width="12" style="28" bestFit="1" customWidth="1"/>
    <col min="1029" max="1029" width="8.7109375" style="28" bestFit="1" customWidth="1"/>
    <col min="1030" max="1030" width="13.42578125" style="28" customWidth="1"/>
    <col min="1031" max="1031" width="6.28515625" style="28" customWidth="1"/>
    <col min="1032" max="1280" width="9.140625" style="28"/>
    <col min="1281" max="1281" width="3.42578125" style="28" customWidth="1"/>
    <col min="1282" max="1282" width="25.42578125" style="28" customWidth="1"/>
    <col min="1283" max="1283" width="10" style="28" bestFit="1" customWidth="1"/>
    <col min="1284" max="1284" width="12" style="28" bestFit="1" customWidth="1"/>
    <col min="1285" max="1285" width="8.7109375" style="28" bestFit="1" customWidth="1"/>
    <col min="1286" max="1286" width="13.42578125" style="28" customWidth="1"/>
    <col min="1287" max="1287" width="6.28515625" style="28" customWidth="1"/>
    <col min="1288" max="1536" width="9.140625" style="28"/>
    <col min="1537" max="1537" width="3.42578125" style="28" customWidth="1"/>
    <col min="1538" max="1538" width="25.42578125" style="28" customWidth="1"/>
    <col min="1539" max="1539" width="10" style="28" bestFit="1" customWidth="1"/>
    <col min="1540" max="1540" width="12" style="28" bestFit="1" customWidth="1"/>
    <col min="1541" max="1541" width="8.7109375" style="28" bestFit="1" customWidth="1"/>
    <col min="1542" max="1542" width="13.42578125" style="28" customWidth="1"/>
    <col min="1543" max="1543" width="6.28515625" style="28" customWidth="1"/>
    <col min="1544" max="1792" width="9.140625" style="28"/>
    <col min="1793" max="1793" width="3.42578125" style="28" customWidth="1"/>
    <col min="1794" max="1794" width="25.42578125" style="28" customWidth="1"/>
    <col min="1795" max="1795" width="10" style="28" bestFit="1" customWidth="1"/>
    <col min="1796" max="1796" width="12" style="28" bestFit="1" customWidth="1"/>
    <col min="1797" max="1797" width="8.7109375" style="28" bestFit="1" customWidth="1"/>
    <col min="1798" max="1798" width="13.42578125" style="28" customWidth="1"/>
    <col min="1799" max="1799" width="6.28515625" style="28" customWidth="1"/>
    <col min="1800" max="2048" width="9.140625" style="28"/>
    <col min="2049" max="2049" width="3.42578125" style="28" customWidth="1"/>
    <col min="2050" max="2050" width="25.42578125" style="28" customWidth="1"/>
    <col min="2051" max="2051" width="10" style="28" bestFit="1" customWidth="1"/>
    <col min="2052" max="2052" width="12" style="28" bestFit="1" customWidth="1"/>
    <col min="2053" max="2053" width="8.7109375" style="28" bestFit="1" customWidth="1"/>
    <col min="2054" max="2054" width="13.42578125" style="28" customWidth="1"/>
    <col min="2055" max="2055" width="6.28515625" style="28" customWidth="1"/>
    <col min="2056" max="2304" width="9.140625" style="28"/>
    <col min="2305" max="2305" width="3.42578125" style="28" customWidth="1"/>
    <col min="2306" max="2306" width="25.42578125" style="28" customWidth="1"/>
    <col min="2307" max="2307" width="10" style="28" bestFit="1" customWidth="1"/>
    <col min="2308" max="2308" width="12" style="28" bestFit="1" customWidth="1"/>
    <col min="2309" max="2309" width="8.7109375" style="28" bestFit="1" customWidth="1"/>
    <col min="2310" max="2310" width="13.42578125" style="28" customWidth="1"/>
    <col min="2311" max="2311" width="6.28515625" style="28" customWidth="1"/>
    <col min="2312" max="2560" width="9.140625" style="28"/>
    <col min="2561" max="2561" width="3.42578125" style="28" customWidth="1"/>
    <col min="2562" max="2562" width="25.42578125" style="28" customWidth="1"/>
    <col min="2563" max="2563" width="10" style="28" bestFit="1" customWidth="1"/>
    <col min="2564" max="2564" width="12" style="28" bestFit="1" customWidth="1"/>
    <col min="2565" max="2565" width="8.7109375" style="28" bestFit="1" customWidth="1"/>
    <col min="2566" max="2566" width="13.42578125" style="28" customWidth="1"/>
    <col min="2567" max="2567" width="6.28515625" style="28" customWidth="1"/>
    <col min="2568" max="2816" width="9.140625" style="28"/>
    <col min="2817" max="2817" width="3.42578125" style="28" customWidth="1"/>
    <col min="2818" max="2818" width="25.42578125" style="28" customWidth="1"/>
    <col min="2819" max="2819" width="10" style="28" bestFit="1" customWidth="1"/>
    <col min="2820" max="2820" width="12" style="28" bestFit="1" customWidth="1"/>
    <col min="2821" max="2821" width="8.7109375" style="28" bestFit="1" customWidth="1"/>
    <col min="2822" max="2822" width="13.42578125" style="28" customWidth="1"/>
    <col min="2823" max="2823" width="6.28515625" style="28" customWidth="1"/>
    <col min="2824" max="3072" width="9.140625" style="28"/>
    <col min="3073" max="3073" width="3.42578125" style="28" customWidth="1"/>
    <col min="3074" max="3074" width="25.42578125" style="28" customWidth="1"/>
    <col min="3075" max="3075" width="10" style="28" bestFit="1" customWidth="1"/>
    <col min="3076" max="3076" width="12" style="28" bestFit="1" customWidth="1"/>
    <col min="3077" max="3077" width="8.7109375" style="28" bestFit="1" customWidth="1"/>
    <col min="3078" max="3078" width="13.42578125" style="28" customWidth="1"/>
    <col min="3079" max="3079" width="6.28515625" style="28" customWidth="1"/>
    <col min="3080" max="3328" width="9.140625" style="28"/>
    <col min="3329" max="3329" width="3.42578125" style="28" customWidth="1"/>
    <col min="3330" max="3330" width="25.42578125" style="28" customWidth="1"/>
    <col min="3331" max="3331" width="10" style="28" bestFit="1" customWidth="1"/>
    <col min="3332" max="3332" width="12" style="28" bestFit="1" customWidth="1"/>
    <col min="3333" max="3333" width="8.7109375" style="28" bestFit="1" customWidth="1"/>
    <col min="3334" max="3334" width="13.42578125" style="28" customWidth="1"/>
    <col min="3335" max="3335" width="6.28515625" style="28" customWidth="1"/>
    <col min="3336" max="3584" width="9.140625" style="28"/>
    <col min="3585" max="3585" width="3.42578125" style="28" customWidth="1"/>
    <col min="3586" max="3586" width="25.42578125" style="28" customWidth="1"/>
    <col min="3587" max="3587" width="10" style="28" bestFit="1" customWidth="1"/>
    <col min="3588" max="3588" width="12" style="28" bestFit="1" customWidth="1"/>
    <col min="3589" max="3589" width="8.7109375" style="28" bestFit="1" customWidth="1"/>
    <col min="3590" max="3590" width="13.42578125" style="28" customWidth="1"/>
    <col min="3591" max="3591" width="6.28515625" style="28" customWidth="1"/>
    <col min="3592" max="3840" width="9.140625" style="28"/>
    <col min="3841" max="3841" width="3.42578125" style="28" customWidth="1"/>
    <col min="3842" max="3842" width="25.42578125" style="28" customWidth="1"/>
    <col min="3843" max="3843" width="10" style="28" bestFit="1" customWidth="1"/>
    <col min="3844" max="3844" width="12" style="28" bestFit="1" customWidth="1"/>
    <col min="3845" max="3845" width="8.7109375" style="28" bestFit="1" customWidth="1"/>
    <col min="3846" max="3846" width="13.42578125" style="28" customWidth="1"/>
    <col min="3847" max="3847" width="6.28515625" style="28" customWidth="1"/>
    <col min="3848" max="4096" width="9.140625" style="28"/>
    <col min="4097" max="4097" width="3.42578125" style="28" customWidth="1"/>
    <col min="4098" max="4098" width="25.42578125" style="28" customWidth="1"/>
    <col min="4099" max="4099" width="10" style="28" bestFit="1" customWidth="1"/>
    <col min="4100" max="4100" width="12" style="28" bestFit="1" customWidth="1"/>
    <col min="4101" max="4101" width="8.7109375" style="28" bestFit="1" customWidth="1"/>
    <col min="4102" max="4102" width="13.42578125" style="28" customWidth="1"/>
    <col min="4103" max="4103" width="6.28515625" style="28" customWidth="1"/>
    <col min="4104" max="4352" width="9.140625" style="28"/>
    <col min="4353" max="4353" width="3.42578125" style="28" customWidth="1"/>
    <col min="4354" max="4354" width="25.42578125" style="28" customWidth="1"/>
    <col min="4355" max="4355" width="10" style="28" bestFit="1" customWidth="1"/>
    <col min="4356" max="4356" width="12" style="28" bestFit="1" customWidth="1"/>
    <col min="4357" max="4357" width="8.7109375" style="28" bestFit="1" customWidth="1"/>
    <col min="4358" max="4358" width="13.42578125" style="28" customWidth="1"/>
    <col min="4359" max="4359" width="6.28515625" style="28" customWidth="1"/>
    <col min="4360" max="4608" width="9.140625" style="28"/>
    <col min="4609" max="4609" width="3.42578125" style="28" customWidth="1"/>
    <col min="4610" max="4610" width="25.42578125" style="28" customWidth="1"/>
    <col min="4611" max="4611" width="10" style="28" bestFit="1" customWidth="1"/>
    <col min="4612" max="4612" width="12" style="28" bestFit="1" customWidth="1"/>
    <col min="4613" max="4613" width="8.7109375" style="28" bestFit="1" customWidth="1"/>
    <col min="4614" max="4614" width="13.42578125" style="28" customWidth="1"/>
    <col min="4615" max="4615" width="6.28515625" style="28" customWidth="1"/>
    <col min="4616" max="4864" width="9.140625" style="28"/>
    <col min="4865" max="4865" width="3.42578125" style="28" customWidth="1"/>
    <col min="4866" max="4866" width="25.42578125" style="28" customWidth="1"/>
    <col min="4867" max="4867" width="10" style="28" bestFit="1" customWidth="1"/>
    <col min="4868" max="4868" width="12" style="28" bestFit="1" customWidth="1"/>
    <col min="4869" max="4869" width="8.7109375" style="28" bestFit="1" customWidth="1"/>
    <col min="4870" max="4870" width="13.42578125" style="28" customWidth="1"/>
    <col min="4871" max="4871" width="6.28515625" style="28" customWidth="1"/>
    <col min="4872" max="5120" width="9.140625" style="28"/>
    <col min="5121" max="5121" width="3.42578125" style="28" customWidth="1"/>
    <col min="5122" max="5122" width="25.42578125" style="28" customWidth="1"/>
    <col min="5123" max="5123" width="10" style="28" bestFit="1" customWidth="1"/>
    <col min="5124" max="5124" width="12" style="28" bestFit="1" customWidth="1"/>
    <col min="5125" max="5125" width="8.7109375" style="28" bestFit="1" customWidth="1"/>
    <col min="5126" max="5126" width="13.42578125" style="28" customWidth="1"/>
    <col min="5127" max="5127" width="6.28515625" style="28" customWidth="1"/>
    <col min="5128" max="5376" width="9.140625" style="28"/>
    <col min="5377" max="5377" width="3.42578125" style="28" customWidth="1"/>
    <col min="5378" max="5378" width="25.42578125" style="28" customWidth="1"/>
    <col min="5379" max="5379" width="10" style="28" bestFit="1" customWidth="1"/>
    <col min="5380" max="5380" width="12" style="28" bestFit="1" customWidth="1"/>
    <col min="5381" max="5381" width="8.7109375" style="28" bestFit="1" customWidth="1"/>
    <col min="5382" max="5382" width="13.42578125" style="28" customWidth="1"/>
    <col min="5383" max="5383" width="6.28515625" style="28" customWidth="1"/>
    <col min="5384" max="5632" width="9.140625" style="28"/>
    <col min="5633" max="5633" width="3.42578125" style="28" customWidth="1"/>
    <col min="5634" max="5634" width="25.42578125" style="28" customWidth="1"/>
    <col min="5635" max="5635" width="10" style="28" bestFit="1" customWidth="1"/>
    <col min="5636" max="5636" width="12" style="28" bestFit="1" customWidth="1"/>
    <col min="5637" max="5637" width="8.7109375" style="28" bestFit="1" customWidth="1"/>
    <col min="5638" max="5638" width="13.42578125" style="28" customWidth="1"/>
    <col min="5639" max="5639" width="6.28515625" style="28" customWidth="1"/>
    <col min="5640" max="5888" width="9.140625" style="28"/>
    <col min="5889" max="5889" width="3.42578125" style="28" customWidth="1"/>
    <col min="5890" max="5890" width="25.42578125" style="28" customWidth="1"/>
    <col min="5891" max="5891" width="10" style="28" bestFit="1" customWidth="1"/>
    <col min="5892" max="5892" width="12" style="28" bestFit="1" customWidth="1"/>
    <col min="5893" max="5893" width="8.7109375" style="28" bestFit="1" customWidth="1"/>
    <col min="5894" max="5894" width="13.42578125" style="28" customWidth="1"/>
    <col min="5895" max="5895" width="6.28515625" style="28" customWidth="1"/>
    <col min="5896" max="6144" width="9.140625" style="28"/>
    <col min="6145" max="6145" width="3.42578125" style="28" customWidth="1"/>
    <col min="6146" max="6146" width="25.42578125" style="28" customWidth="1"/>
    <col min="6147" max="6147" width="10" style="28" bestFit="1" customWidth="1"/>
    <col min="6148" max="6148" width="12" style="28" bestFit="1" customWidth="1"/>
    <col min="6149" max="6149" width="8.7109375" style="28" bestFit="1" customWidth="1"/>
    <col min="6150" max="6150" width="13.42578125" style="28" customWidth="1"/>
    <col min="6151" max="6151" width="6.28515625" style="28" customWidth="1"/>
    <col min="6152" max="6400" width="9.140625" style="28"/>
    <col min="6401" max="6401" width="3.42578125" style="28" customWidth="1"/>
    <col min="6402" max="6402" width="25.42578125" style="28" customWidth="1"/>
    <col min="6403" max="6403" width="10" style="28" bestFit="1" customWidth="1"/>
    <col min="6404" max="6404" width="12" style="28" bestFit="1" customWidth="1"/>
    <col min="6405" max="6405" width="8.7109375" style="28" bestFit="1" customWidth="1"/>
    <col min="6406" max="6406" width="13.42578125" style="28" customWidth="1"/>
    <col min="6407" max="6407" width="6.28515625" style="28" customWidth="1"/>
    <col min="6408" max="6656" width="9.140625" style="28"/>
    <col min="6657" max="6657" width="3.42578125" style="28" customWidth="1"/>
    <col min="6658" max="6658" width="25.42578125" style="28" customWidth="1"/>
    <col min="6659" max="6659" width="10" style="28" bestFit="1" customWidth="1"/>
    <col min="6660" max="6660" width="12" style="28" bestFit="1" customWidth="1"/>
    <col min="6661" max="6661" width="8.7109375" style="28" bestFit="1" customWidth="1"/>
    <col min="6662" max="6662" width="13.42578125" style="28" customWidth="1"/>
    <col min="6663" max="6663" width="6.28515625" style="28" customWidth="1"/>
    <col min="6664" max="6912" width="9.140625" style="28"/>
    <col min="6913" max="6913" width="3.42578125" style="28" customWidth="1"/>
    <col min="6914" max="6914" width="25.42578125" style="28" customWidth="1"/>
    <col min="6915" max="6915" width="10" style="28" bestFit="1" customWidth="1"/>
    <col min="6916" max="6916" width="12" style="28" bestFit="1" customWidth="1"/>
    <col min="6917" max="6917" width="8.7109375" style="28" bestFit="1" customWidth="1"/>
    <col min="6918" max="6918" width="13.42578125" style="28" customWidth="1"/>
    <col min="6919" max="6919" width="6.28515625" style="28" customWidth="1"/>
    <col min="6920" max="7168" width="9.140625" style="28"/>
    <col min="7169" max="7169" width="3.42578125" style="28" customWidth="1"/>
    <col min="7170" max="7170" width="25.42578125" style="28" customWidth="1"/>
    <col min="7171" max="7171" width="10" style="28" bestFit="1" customWidth="1"/>
    <col min="7172" max="7172" width="12" style="28" bestFit="1" customWidth="1"/>
    <col min="7173" max="7173" width="8.7109375" style="28" bestFit="1" customWidth="1"/>
    <col min="7174" max="7174" width="13.42578125" style="28" customWidth="1"/>
    <col min="7175" max="7175" width="6.28515625" style="28" customWidth="1"/>
    <col min="7176" max="7424" width="9.140625" style="28"/>
    <col min="7425" max="7425" width="3.42578125" style="28" customWidth="1"/>
    <col min="7426" max="7426" width="25.42578125" style="28" customWidth="1"/>
    <col min="7427" max="7427" width="10" style="28" bestFit="1" customWidth="1"/>
    <col min="7428" max="7428" width="12" style="28" bestFit="1" customWidth="1"/>
    <col min="7429" max="7429" width="8.7109375" style="28" bestFit="1" customWidth="1"/>
    <col min="7430" max="7430" width="13.42578125" style="28" customWidth="1"/>
    <col min="7431" max="7431" width="6.28515625" style="28" customWidth="1"/>
    <col min="7432" max="7680" width="9.140625" style="28"/>
    <col min="7681" max="7681" width="3.42578125" style="28" customWidth="1"/>
    <col min="7682" max="7682" width="25.42578125" style="28" customWidth="1"/>
    <col min="7683" max="7683" width="10" style="28" bestFit="1" customWidth="1"/>
    <col min="7684" max="7684" width="12" style="28" bestFit="1" customWidth="1"/>
    <col min="7685" max="7685" width="8.7109375" style="28" bestFit="1" customWidth="1"/>
    <col min="7686" max="7686" width="13.42578125" style="28" customWidth="1"/>
    <col min="7687" max="7687" width="6.28515625" style="28" customWidth="1"/>
    <col min="7688" max="7936" width="9.140625" style="28"/>
    <col min="7937" max="7937" width="3.42578125" style="28" customWidth="1"/>
    <col min="7938" max="7938" width="25.42578125" style="28" customWidth="1"/>
    <col min="7939" max="7939" width="10" style="28" bestFit="1" customWidth="1"/>
    <col min="7940" max="7940" width="12" style="28" bestFit="1" customWidth="1"/>
    <col min="7941" max="7941" width="8.7109375" style="28" bestFit="1" customWidth="1"/>
    <col min="7942" max="7942" width="13.42578125" style="28" customWidth="1"/>
    <col min="7943" max="7943" width="6.28515625" style="28" customWidth="1"/>
    <col min="7944" max="8192" width="9.140625" style="28"/>
    <col min="8193" max="8193" width="3.42578125" style="28" customWidth="1"/>
    <col min="8194" max="8194" width="25.42578125" style="28" customWidth="1"/>
    <col min="8195" max="8195" width="10" style="28" bestFit="1" customWidth="1"/>
    <col min="8196" max="8196" width="12" style="28" bestFit="1" customWidth="1"/>
    <col min="8197" max="8197" width="8.7109375" style="28" bestFit="1" customWidth="1"/>
    <col min="8198" max="8198" width="13.42578125" style="28" customWidth="1"/>
    <col min="8199" max="8199" width="6.28515625" style="28" customWidth="1"/>
    <col min="8200" max="8448" width="9.140625" style="28"/>
    <col min="8449" max="8449" width="3.42578125" style="28" customWidth="1"/>
    <col min="8450" max="8450" width="25.42578125" style="28" customWidth="1"/>
    <col min="8451" max="8451" width="10" style="28" bestFit="1" customWidth="1"/>
    <col min="8452" max="8452" width="12" style="28" bestFit="1" customWidth="1"/>
    <col min="8453" max="8453" width="8.7109375" style="28" bestFit="1" customWidth="1"/>
    <col min="8454" max="8454" width="13.42578125" style="28" customWidth="1"/>
    <col min="8455" max="8455" width="6.28515625" style="28" customWidth="1"/>
    <col min="8456" max="8704" width="9.140625" style="28"/>
    <col min="8705" max="8705" width="3.42578125" style="28" customWidth="1"/>
    <col min="8706" max="8706" width="25.42578125" style="28" customWidth="1"/>
    <col min="8707" max="8707" width="10" style="28" bestFit="1" customWidth="1"/>
    <col min="8708" max="8708" width="12" style="28" bestFit="1" customWidth="1"/>
    <col min="8709" max="8709" width="8.7109375" style="28" bestFit="1" customWidth="1"/>
    <col min="8710" max="8710" width="13.42578125" style="28" customWidth="1"/>
    <col min="8711" max="8711" width="6.28515625" style="28" customWidth="1"/>
    <col min="8712" max="8960" width="9.140625" style="28"/>
    <col min="8961" max="8961" width="3.42578125" style="28" customWidth="1"/>
    <col min="8962" max="8962" width="25.42578125" style="28" customWidth="1"/>
    <col min="8963" max="8963" width="10" style="28" bestFit="1" customWidth="1"/>
    <col min="8964" max="8964" width="12" style="28" bestFit="1" customWidth="1"/>
    <col min="8965" max="8965" width="8.7109375" style="28" bestFit="1" customWidth="1"/>
    <col min="8966" max="8966" width="13.42578125" style="28" customWidth="1"/>
    <col min="8967" max="8967" width="6.28515625" style="28" customWidth="1"/>
    <col min="8968" max="9216" width="9.140625" style="28"/>
    <col min="9217" max="9217" width="3.42578125" style="28" customWidth="1"/>
    <col min="9218" max="9218" width="25.42578125" style="28" customWidth="1"/>
    <col min="9219" max="9219" width="10" style="28" bestFit="1" customWidth="1"/>
    <col min="9220" max="9220" width="12" style="28" bestFit="1" customWidth="1"/>
    <col min="9221" max="9221" width="8.7109375" style="28" bestFit="1" customWidth="1"/>
    <col min="9222" max="9222" width="13.42578125" style="28" customWidth="1"/>
    <col min="9223" max="9223" width="6.28515625" style="28" customWidth="1"/>
    <col min="9224" max="9472" width="9.140625" style="28"/>
    <col min="9473" max="9473" width="3.42578125" style="28" customWidth="1"/>
    <col min="9474" max="9474" width="25.42578125" style="28" customWidth="1"/>
    <col min="9475" max="9475" width="10" style="28" bestFit="1" customWidth="1"/>
    <col min="9476" max="9476" width="12" style="28" bestFit="1" customWidth="1"/>
    <col min="9477" max="9477" width="8.7109375" style="28" bestFit="1" customWidth="1"/>
    <col min="9478" max="9478" width="13.42578125" style="28" customWidth="1"/>
    <col min="9479" max="9479" width="6.28515625" style="28" customWidth="1"/>
    <col min="9480" max="9728" width="9.140625" style="28"/>
    <col min="9729" max="9729" width="3.42578125" style="28" customWidth="1"/>
    <col min="9730" max="9730" width="25.42578125" style="28" customWidth="1"/>
    <col min="9731" max="9731" width="10" style="28" bestFit="1" customWidth="1"/>
    <col min="9732" max="9732" width="12" style="28" bestFit="1" customWidth="1"/>
    <col min="9733" max="9733" width="8.7109375" style="28" bestFit="1" customWidth="1"/>
    <col min="9734" max="9734" width="13.42578125" style="28" customWidth="1"/>
    <col min="9735" max="9735" width="6.28515625" style="28" customWidth="1"/>
    <col min="9736" max="9984" width="9.140625" style="28"/>
    <col min="9985" max="9985" width="3.42578125" style="28" customWidth="1"/>
    <col min="9986" max="9986" width="25.42578125" style="28" customWidth="1"/>
    <col min="9987" max="9987" width="10" style="28" bestFit="1" customWidth="1"/>
    <col min="9988" max="9988" width="12" style="28" bestFit="1" customWidth="1"/>
    <col min="9989" max="9989" width="8.7109375" style="28" bestFit="1" customWidth="1"/>
    <col min="9990" max="9990" width="13.42578125" style="28" customWidth="1"/>
    <col min="9991" max="9991" width="6.28515625" style="28" customWidth="1"/>
    <col min="9992" max="10240" width="9.140625" style="28"/>
    <col min="10241" max="10241" width="3.42578125" style="28" customWidth="1"/>
    <col min="10242" max="10242" width="25.42578125" style="28" customWidth="1"/>
    <col min="10243" max="10243" width="10" style="28" bestFit="1" customWidth="1"/>
    <col min="10244" max="10244" width="12" style="28" bestFit="1" customWidth="1"/>
    <col min="10245" max="10245" width="8.7109375" style="28" bestFit="1" customWidth="1"/>
    <col min="10246" max="10246" width="13.42578125" style="28" customWidth="1"/>
    <col min="10247" max="10247" width="6.28515625" style="28" customWidth="1"/>
    <col min="10248" max="10496" width="9.140625" style="28"/>
    <col min="10497" max="10497" width="3.42578125" style="28" customWidth="1"/>
    <col min="10498" max="10498" width="25.42578125" style="28" customWidth="1"/>
    <col min="10499" max="10499" width="10" style="28" bestFit="1" customWidth="1"/>
    <col min="10500" max="10500" width="12" style="28" bestFit="1" customWidth="1"/>
    <col min="10501" max="10501" width="8.7109375" style="28" bestFit="1" customWidth="1"/>
    <col min="10502" max="10502" width="13.42578125" style="28" customWidth="1"/>
    <col min="10503" max="10503" width="6.28515625" style="28" customWidth="1"/>
    <col min="10504" max="10752" width="9.140625" style="28"/>
    <col min="10753" max="10753" width="3.42578125" style="28" customWidth="1"/>
    <col min="10754" max="10754" width="25.42578125" style="28" customWidth="1"/>
    <col min="10755" max="10755" width="10" style="28" bestFit="1" customWidth="1"/>
    <col min="10756" max="10756" width="12" style="28" bestFit="1" customWidth="1"/>
    <col min="10757" max="10757" width="8.7109375" style="28" bestFit="1" customWidth="1"/>
    <col min="10758" max="10758" width="13.42578125" style="28" customWidth="1"/>
    <col min="10759" max="10759" width="6.28515625" style="28" customWidth="1"/>
    <col min="10760" max="11008" width="9.140625" style="28"/>
    <col min="11009" max="11009" width="3.42578125" style="28" customWidth="1"/>
    <col min="11010" max="11010" width="25.42578125" style="28" customWidth="1"/>
    <col min="11011" max="11011" width="10" style="28" bestFit="1" customWidth="1"/>
    <col min="11012" max="11012" width="12" style="28" bestFit="1" customWidth="1"/>
    <col min="11013" max="11013" width="8.7109375" style="28" bestFit="1" customWidth="1"/>
    <col min="11014" max="11014" width="13.42578125" style="28" customWidth="1"/>
    <col min="11015" max="11015" width="6.28515625" style="28" customWidth="1"/>
    <col min="11016" max="11264" width="9.140625" style="28"/>
    <col min="11265" max="11265" width="3.42578125" style="28" customWidth="1"/>
    <col min="11266" max="11266" width="25.42578125" style="28" customWidth="1"/>
    <col min="11267" max="11267" width="10" style="28" bestFit="1" customWidth="1"/>
    <col min="11268" max="11268" width="12" style="28" bestFit="1" customWidth="1"/>
    <col min="11269" max="11269" width="8.7109375" style="28" bestFit="1" customWidth="1"/>
    <col min="11270" max="11270" width="13.42578125" style="28" customWidth="1"/>
    <col min="11271" max="11271" width="6.28515625" style="28" customWidth="1"/>
    <col min="11272" max="11520" width="9.140625" style="28"/>
    <col min="11521" max="11521" width="3.42578125" style="28" customWidth="1"/>
    <col min="11522" max="11522" width="25.42578125" style="28" customWidth="1"/>
    <col min="11523" max="11523" width="10" style="28" bestFit="1" customWidth="1"/>
    <col min="11524" max="11524" width="12" style="28" bestFit="1" customWidth="1"/>
    <col min="11525" max="11525" width="8.7109375" style="28" bestFit="1" customWidth="1"/>
    <col min="11526" max="11526" width="13.42578125" style="28" customWidth="1"/>
    <col min="11527" max="11527" width="6.28515625" style="28" customWidth="1"/>
    <col min="11528" max="11776" width="9.140625" style="28"/>
    <col min="11777" max="11777" width="3.42578125" style="28" customWidth="1"/>
    <col min="11778" max="11778" width="25.42578125" style="28" customWidth="1"/>
    <col min="11779" max="11779" width="10" style="28" bestFit="1" customWidth="1"/>
    <col min="11780" max="11780" width="12" style="28" bestFit="1" customWidth="1"/>
    <col min="11781" max="11781" width="8.7109375" style="28" bestFit="1" customWidth="1"/>
    <col min="11782" max="11782" width="13.42578125" style="28" customWidth="1"/>
    <col min="11783" max="11783" width="6.28515625" style="28" customWidth="1"/>
    <col min="11784" max="12032" width="9.140625" style="28"/>
    <col min="12033" max="12033" width="3.42578125" style="28" customWidth="1"/>
    <col min="12034" max="12034" width="25.42578125" style="28" customWidth="1"/>
    <col min="12035" max="12035" width="10" style="28" bestFit="1" customWidth="1"/>
    <col min="12036" max="12036" width="12" style="28" bestFit="1" customWidth="1"/>
    <col min="12037" max="12037" width="8.7109375" style="28" bestFit="1" customWidth="1"/>
    <col min="12038" max="12038" width="13.42578125" style="28" customWidth="1"/>
    <col min="12039" max="12039" width="6.28515625" style="28" customWidth="1"/>
    <col min="12040" max="12288" width="9.140625" style="28"/>
    <col min="12289" max="12289" width="3.42578125" style="28" customWidth="1"/>
    <col min="12290" max="12290" width="25.42578125" style="28" customWidth="1"/>
    <col min="12291" max="12291" width="10" style="28" bestFit="1" customWidth="1"/>
    <col min="12292" max="12292" width="12" style="28" bestFit="1" customWidth="1"/>
    <col min="12293" max="12293" width="8.7109375" style="28" bestFit="1" customWidth="1"/>
    <col min="12294" max="12294" width="13.42578125" style="28" customWidth="1"/>
    <col min="12295" max="12295" width="6.28515625" style="28" customWidth="1"/>
    <col min="12296" max="12544" width="9.140625" style="28"/>
    <col min="12545" max="12545" width="3.42578125" style="28" customWidth="1"/>
    <col min="12546" max="12546" width="25.42578125" style="28" customWidth="1"/>
    <col min="12547" max="12547" width="10" style="28" bestFit="1" customWidth="1"/>
    <col min="12548" max="12548" width="12" style="28" bestFit="1" customWidth="1"/>
    <col min="12549" max="12549" width="8.7109375" style="28" bestFit="1" customWidth="1"/>
    <col min="12550" max="12550" width="13.42578125" style="28" customWidth="1"/>
    <col min="12551" max="12551" width="6.28515625" style="28" customWidth="1"/>
    <col min="12552" max="12800" width="9.140625" style="28"/>
    <col min="12801" max="12801" width="3.42578125" style="28" customWidth="1"/>
    <col min="12802" max="12802" width="25.42578125" style="28" customWidth="1"/>
    <col min="12803" max="12803" width="10" style="28" bestFit="1" customWidth="1"/>
    <col min="12804" max="12804" width="12" style="28" bestFit="1" customWidth="1"/>
    <col min="12805" max="12805" width="8.7109375" style="28" bestFit="1" customWidth="1"/>
    <col min="12806" max="12806" width="13.42578125" style="28" customWidth="1"/>
    <col min="12807" max="12807" width="6.28515625" style="28" customWidth="1"/>
    <col min="12808" max="13056" width="9.140625" style="28"/>
    <col min="13057" max="13057" width="3.42578125" style="28" customWidth="1"/>
    <col min="13058" max="13058" width="25.42578125" style="28" customWidth="1"/>
    <col min="13059" max="13059" width="10" style="28" bestFit="1" customWidth="1"/>
    <col min="13060" max="13060" width="12" style="28" bestFit="1" customWidth="1"/>
    <col min="13061" max="13061" width="8.7109375" style="28" bestFit="1" customWidth="1"/>
    <col min="13062" max="13062" width="13.42578125" style="28" customWidth="1"/>
    <col min="13063" max="13063" width="6.28515625" style="28" customWidth="1"/>
    <col min="13064" max="13312" width="9.140625" style="28"/>
    <col min="13313" max="13313" width="3.42578125" style="28" customWidth="1"/>
    <col min="13314" max="13314" width="25.42578125" style="28" customWidth="1"/>
    <col min="13315" max="13315" width="10" style="28" bestFit="1" customWidth="1"/>
    <col min="13316" max="13316" width="12" style="28" bestFit="1" customWidth="1"/>
    <col min="13317" max="13317" width="8.7109375" style="28" bestFit="1" customWidth="1"/>
    <col min="13318" max="13318" width="13.42578125" style="28" customWidth="1"/>
    <col min="13319" max="13319" width="6.28515625" style="28" customWidth="1"/>
    <col min="13320" max="13568" width="9.140625" style="28"/>
    <col min="13569" max="13569" width="3.42578125" style="28" customWidth="1"/>
    <col min="13570" max="13570" width="25.42578125" style="28" customWidth="1"/>
    <col min="13571" max="13571" width="10" style="28" bestFit="1" customWidth="1"/>
    <col min="13572" max="13572" width="12" style="28" bestFit="1" customWidth="1"/>
    <col min="13573" max="13573" width="8.7109375" style="28" bestFit="1" customWidth="1"/>
    <col min="13574" max="13574" width="13.42578125" style="28" customWidth="1"/>
    <col min="13575" max="13575" width="6.28515625" style="28" customWidth="1"/>
    <col min="13576" max="13824" width="9.140625" style="28"/>
    <col min="13825" max="13825" width="3.42578125" style="28" customWidth="1"/>
    <col min="13826" max="13826" width="25.42578125" style="28" customWidth="1"/>
    <col min="13827" max="13827" width="10" style="28" bestFit="1" customWidth="1"/>
    <col min="13828" max="13828" width="12" style="28" bestFit="1" customWidth="1"/>
    <col min="13829" max="13829" width="8.7109375" style="28" bestFit="1" customWidth="1"/>
    <col min="13830" max="13830" width="13.42578125" style="28" customWidth="1"/>
    <col min="13831" max="13831" width="6.28515625" style="28" customWidth="1"/>
    <col min="13832" max="14080" width="9.140625" style="28"/>
    <col min="14081" max="14081" width="3.42578125" style="28" customWidth="1"/>
    <col min="14082" max="14082" width="25.42578125" style="28" customWidth="1"/>
    <col min="14083" max="14083" width="10" style="28" bestFit="1" customWidth="1"/>
    <col min="14084" max="14084" width="12" style="28" bestFit="1" customWidth="1"/>
    <col min="14085" max="14085" width="8.7109375" style="28" bestFit="1" customWidth="1"/>
    <col min="14086" max="14086" width="13.42578125" style="28" customWidth="1"/>
    <col min="14087" max="14087" width="6.28515625" style="28" customWidth="1"/>
    <col min="14088" max="14336" width="9.140625" style="28"/>
    <col min="14337" max="14337" width="3.42578125" style="28" customWidth="1"/>
    <col min="14338" max="14338" width="25.42578125" style="28" customWidth="1"/>
    <col min="14339" max="14339" width="10" style="28" bestFit="1" customWidth="1"/>
    <col min="14340" max="14340" width="12" style="28" bestFit="1" customWidth="1"/>
    <col min="14341" max="14341" width="8.7109375" style="28" bestFit="1" customWidth="1"/>
    <col min="14342" max="14342" width="13.42578125" style="28" customWidth="1"/>
    <col min="14343" max="14343" width="6.28515625" style="28" customWidth="1"/>
    <col min="14344" max="14592" width="9.140625" style="28"/>
    <col min="14593" max="14593" width="3.42578125" style="28" customWidth="1"/>
    <col min="14594" max="14594" width="25.42578125" style="28" customWidth="1"/>
    <col min="14595" max="14595" width="10" style="28" bestFit="1" customWidth="1"/>
    <col min="14596" max="14596" width="12" style="28" bestFit="1" customWidth="1"/>
    <col min="14597" max="14597" width="8.7109375" style="28" bestFit="1" customWidth="1"/>
    <col min="14598" max="14598" width="13.42578125" style="28" customWidth="1"/>
    <col min="14599" max="14599" width="6.28515625" style="28" customWidth="1"/>
    <col min="14600" max="14848" width="9.140625" style="28"/>
    <col min="14849" max="14849" width="3.42578125" style="28" customWidth="1"/>
    <col min="14850" max="14850" width="25.42578125" style="28" customWidth="1"/>
    <col min="14851" max="14851" width="10" style="28" bestFit="1" customWidth="1"/>
    <col min="14852" max="14852" width="12" style="28" bestFit="1" customWidth="1"/>
    <col min="14853" max="14853" width="8.7109375" style="28" bestFit="1" customWidth="1"/>
    <col min="14854" max="14854" width="13.42578125" style="28" customWidth="1"/>
    <col min="14855" max="14855" width="6.28515625" style="28" customWidth="1"/>
    <col min="14856" max="15104" width="9.140625" style="28"/>
    <col min="15105" max="15105" width="3.42578125" style="28" customWidth="1"/>
    <col min="15106" max="15106" width="25.42578125" style="28" customWidth="1"/>
    <col min="15107" max="15107" width="10" style="28" bestFit="1" customWidth="1"/>
    <col min="15108" max="15108" width="12" style="28" bestFit="1" customWidth="1"/>
    <col min="15109" max="15109" width="8.7109375" style="28" bestFit="1" customWidth="1"/>
    <col min="15110" max="15110" width="13.42578125" style="28" customWidth="1"/>
    <col min="15111" max="15111" width="6.28515625" style="28" customWidth="1"/>
    <col min="15112" max="15360" width="9.140625" style="28"/>
    <col min="15361" max="15361" width="3.42578125" style="28" customWidth="1"/>
    <col min="15362" max="15362" width="25.42578125" style="28" customWidth="1"/>
    <col min="15363" max="15363" width="10" style="28" bestFit="1" customWidth="1"/>
    <col min="15364" max="15364" width="12" style="28" bestFit="1" customWidth="1"/>
    <col min="15365" max="15365" width="8.7109375" style="28" bestFit="1" customWidth="1"/>
    <col min="15366" max="15366" width="13.42578125" style="28" customWidth="1"/>
    <col min="15367" max="15367" width="6.28515625" style="28" customWidth="1"/>
    <col min="15368" max="15616" width="9.140625" style="28"/>
    <col min="15617" max="15617" width="3.42578125" style="28" customWidth="1"/>
    <col min="15618" max="15618" width="25.42578125" style="28" customWidth="1"/>
    <col min="15619" max="15619" width="10" style="28" bestFit="1" customWidth="1"/>
    <col min="15620" max="15620" width="12" style="28" bestFit="1" customWidth="1"/>
    <col min="15621" max="15621" width="8.7109375" style="28" bestFit="1" customWidth="1"/>
    <col min="15622" max="15622" width="13.42578125" style="28" customWidth="1"/>
    <col min="15623" max="15623" width="6.28515625" style="28" customWidth="1"/>
    <col min="15624" max="15872" width="9.140625" style="28"/>
    <col min="15873" max="15873" width="3.42578125" style="28" customWidth="1"/>
    <col min="15874" max="15874" width="25.42578125" style="28" customWidth="1"/>
    <col min="15875" max="15875" width="10" style="28" bestFit="1" customWidth="1"/>
    <col min="15876" max="15876" width="12" style="28" bestFit="1" customWidth="1"/>
    <col min="15877" max="15877" width="8.7109375" style="28" bestFit="1" customWidth="1"/>
    <col min="15878" max="15878" width="13.42578125" style="28" customWidth="1"/>
    <col min="15879" max="15879" width="6.28515625" style="28" customWidth="1"/>
    <col min="15880" max="16128" width="9.140625" style="28"/>
    <col min="16129" max="16129" width="3.42578125" style="28" customWidth="1"/>
    <col min="16130" max="16130" width="25.42578125" style="28" customWidth="1"/>
    <col min="16131" max="16131" width="10" style="28" bestFit="1" customWidth="1"/>
    <col min="16132" max="16132" width="12" style="28" bestFit="1" customWidth="1"/>
    <col min="16133" max="16133" width="8.7109375" style="28" bestFit="1" customWidth="1"/>
    <col min="16134" max="16134" width="13.42578125" style="28" customWidth="1"/>
    <col min="16135" max="16135" width="6.28515625" style="28" customWidth="1"/>
    <col min="16136" max="16384" width="9.140625" style="28"/>
  </cols>
  <sheetData>
    <row r="1" spans="2:7" ht="15.75" x14ac:dyDescent="0.25">
      <c r="B1" s="26"/>
      <c r="C1" s="27" t="s">
        <v>40</v>
      </c>
    </row>
    <row r="2" spans="2:7" x14ac:dyDescent="0.25">
      <c r="B2" s="29" t="s">
        <v>41</v>
      </c>
      <c r="G2" s="30"/>
    </row>
    <row r="3" spans="2:7" ht="36.75" customHeight="1" thickBot="1" x14ac:dyDescent="0.3">
      <c r="B3" s="197" t="s">
        <v>42</v>
      </c>
      <c r="C3" s="197"/>
      <c r="D3" s="197"/>
      <c r="E3" s="197"/>
      <c r="F3" s="197"/>
    </row>
    <row r="4" spans="2:7" s="35" customFormat="1" ht="60.75" thickBot="1" x14ac:dyDescent="0.3">
      <c r="B4" s="31" t="s">
        <v>43</v>
      </c>
      <c r="C4" s="32" t="s">
        <v>44</v>
      </c>
      <c r="D4" s="33" t="s">
        <v>45</v>
      </c>
      <c r="E4" s="32" t="s">
        <v>46</v>
      </c>
      <c r="F4" s="34" t="s">
        <v>47</v>
      </c>
    </row>
    <row r="5" spans="2:7" x14ac:dyDescent="0.25">
      <c r="B5" s="36" t="s">
        <v>48</v>
      </c>
      <c r="C5" s="37">
        <v>0.8</v>
      </c>
      <c r="D5" s="38">
        <v>1</v>
      </c>
      <c r="E5" s="37">
        <v>0.8</v>
      </c>
      <c r="F5" s="39">
        <v>1</v>
      </c>
      <c r="G5" s="28" t="str">
        <f>IF(F5&lt;=D5,"ok","Erro!")</f>
        <v>ok</v>
      </c>
    </row>
    <row r="6" spans="2:7" x14ac:dyDescent="0.25">
      <c r="B6" s="40" t="s">
        <v>49</v>
      </c>
      <c r="C6" s="41">
        <v>0.97</v>
      </c>
      <c r="D6" s="42">
        <v>1.27</v>
      </c>
      <c r="E6" s="41">
        <v>1.27</v>
      </c>
      <c r="F6" s="43">
        <v>1.25</v>
      </c>
      <c r="G6" s="28" t="str">
        <f>IF(F6&lt;=D6,"ok","Erro!")</f>
        <v>ok</v>
      </c>
    </row>
    <row r="7" spans="2:7" x14ac:dyDescent="0.25">
      <c r="B7" s="40" t="s">
        <v>50</v>
      </c>
      <c r="C7" s="41">
        <v>0.59</v>
      </c>
      <c r="D7" s="42">
        <v>1.39</v>
      </c>
      <c r="E7" s="41">
        <v>1.23</v>
      </c>
      <c r="F7" s="44">
        <v>1.25</v>
      </c>
      <c r="G7" s="28" t="str">
        <f>IF(F7&lt;=D7,"ok","Erro!")</f>
        <v>ok</v>
      </c>
    </row>
    <row r="8" spans="2:7" x14ac:dyDescent="0.25">
      <c r="B8" s="40" t="s">
        <v>51</v>
      </c>
      <c r="C8" s="41">
        <v>3</v>
      </c>
      <c r="D8" s="42">
        <v>5.5</v>
      </c>
      <c r="E8" s="41">
        <v>4</v>
      </c>
      <c r="F8" s="44">
        <v>3.14</v>
      </c>
      <c r="G8" s="28" t="str">
        <f>IF(F8&lt;=D8,"ok","Erro!")</f>
        <v>ok</v>
      </c>
    </row>
    <row r="9" spans="2:7" x14ac:dyDescent="0.25">
      <c r="B9" s="40" t="s">
        <v>52</v>
      </c>
      <c r="C9" s="41">
        <v>6.16</v>
      </c>
      <c r="D9" s="42">
        <v>8.9600000000000009</v>
      </c>
      <c r="E9" s="41">
        <v>7.4</v>
      </c>
      <c r="F9" s="44">
        <v>7</v>
      </c>
      <c r="G9" s="28" t="str">
        <f>IF(F9&lt;=D9,"ok","Erro!")</f>
        <v>ok</v>
      </c>
    </row>
    <row r="10" spans="2:7" x14ac:dyDescent="0.25">
      <c r="B10" s="45" t="s">
        <v>53</v>
      </c>
      <c r="C10" s="46">
        <f>SUBTOTAL(9,C11:C14)</f>
        <v>5.65</v>
      </c>
      <c r="D10" s="47">
        <f>SUBTOTAL(9,D11:D14)</f>
        <v>8.65</v>
      </c>
      <c r="E10" s="46">
        <f>SUBTOTAL(9,E11:E14)</f>
        <v>7.27</v>
      </c>
      <c r="F10" s="48">
        <f>SUBTOTAL(9,F11:F14)</f>
        <v>8.65</v>
      </c>
    </row>
    <row r="11" spans="2:7" x14ac:dyDescent="0.25">
      <c r="B11" s="40" t="s">
        <v>54</v>
      </c>
      <c r="C11" s="41">
        <v>3</v>
      </c>
      <c r="D11" s="42">
        <v>3</v>
      </c>
      <c r="E11" s="41">
        <v>3</v>
      </c>
      <c r="F11" s="44">
        <v>3</v>
      </c>
      <c r="G11" s="28" t="str">
        <f>IF(F11&lt;=D11,"ok","Erro!")</f>
        <v>ok</v>
      </c>
    </row>
    <row r="12" spans="2:7" x14ac:dyDescent="0.25">
      <c r="B12" s="40" t="s">
        <v>55</v>
      </c>
      <c r="C12" s="41">
        <v>0.65</v>
      </c>
      <c r="D12" s="42">
        <v>0.65</v>
      </c>
      <c r="E12" s="41">
        <v>0.65</v>
      </c>
      <c r="F12" s="44">
        <v>0.65</v>
      </c>
      <c r="G12" s="28" t="str">
        <f>IF(F12&lt;=D12,"ok","Erro!")</f>
        <v>ok</v>
      </c>
    </row>
    <row r="13" spans="2:7" ht="51.75" x14ac:dyDescent="0.25">
      <c r="B13" s="49" t="s">
        <v>56</v>
      </c>
      <c r="C13" s="50"/>
      <c r="D13" s="51"/>
      <c r="E13" s="50"/>
      <c r="F13" s="52"/>
    </row>
    <row r="14" spans="2:7" ht="15.75" thickBot="1" x14ac:dyDescent="0.3">
      <c r="B14" s="53" t="s">
        <v>57</v>
      </c>
      <c r="C14" s="54">
        <v>2</v>
      </c>
      <c r="D14" s="55">
        <v>5</v>
      </c>
      <c r="E14" s="54">
        <v>3.62</v>
      </c>
      <c r="F14" s="56">
        <v>5</v>
      </c>
      <c r="G14" s="28" t="str">
        <f>IF(F14&lt;=D14,"ok","Erro!")</f>
        <v>ok</v>
      </c>
    </row>
    <row r="15" spans="2:7" ht="15.75" thickBot="1" x14ac:dyDescent="0.3">
      <c r="B15" s="57" t="s">
        <v>22</v>
      </c>
      <c r="C15" s="58">
        <f>SUBTOTAL(9,C5:C14)</f>
        <v>17.170000000000002</v>
      </c>
      <c r="D15" s="59">
        <f>SUBTOTAL(9,D5:D14)</f>
        <v>26.77</v>
      </c>
      <c r="E15" s="58">
        <f>SUBTOTAL(9,E5:E14)</f>
        <v>21.970000000000002</v>
      </c>
      <c r="F15" s="60">
        <f>SUBTOTAL(9,F5:F14)</f>
        <v>22.29</v>
      </c>
    </row>
    <row r="16" spans="2:7" ht="15.75" thickBot="1" x14ac:dyDescent="0.3">
      <c r="B16" s="61" t="s">
        <v>58</v>
      </c>
      <c r="C16" s="62">
        <f>((1+C$8%+C$5%+C$6%)*(1+C$7%)*(1+C$9%)/(1-C$10%)-1)*100</f>
        <v>18.579811986009574</v>
      </c>
      <c r="D16" s="63">
        <f>((1+D$8%+D$5%+D$6%)*(1+D$7%)*(1+D$9%)/(1-D$10%)-1)*100</f>
        <v>30.33214676387519</v>
      </c>
      <c r="E16" s="62">
        <f>((1+E$8%+E$5%+E$6%)*(1+E$7%)*(1+E$9%)/(1-E$10%)-1)*100</f>
        <v>24.361464373989005</v>
      </c>
      <c r="F16" s="64">
        <f>((1+F$8%+F$5%+F$6%)*(1+F$7%)*(1+F$9%)/(1-F$10%)-1)*100</f>
        <v>24.988386699507402</v>
      </c>
    </row>
    <row r="17" spans="2:6" ht="60.75" thickBot="1" x14ac:dyDescent="0.3">
      <c r="B17" s="65" t="s">
        <v>59</v>
      </c>
      <c r="C17" s="66"/>
      <c r="D17" s="67">
        <v>25</v>
      </c>
      <c r="E17" s="66"/>
      <c r="F17" s="68"/>
    </row>
    <row r="18" spans="2:6" ht="60.75" thickBot="1" x14ac:dyDescent="0.3">
      <c r="B18" s="65" t="s">
        <v>60</v>
      </c>
      <c r="C18" s="66"/>
      <c r="D18" s="67">
        <v>31.48</v>
      </c>
      <c r="E18" s="66"/>
      <c r="F18" s="68"/>
    </row>
    <row r="19" spans="2:6" s="71" customFormat="1" ht="15.75" thickBot="1" x14ac:dyDescent="0.3">
      <c r="B19" s="69"/>
      <c r="C19" s="198"/>
      <c r="D19" s="198"/>
      <c r="E19" s="70"/>
    </row>
    <row r="20" spans="2:6" ht="15.75" thickBot="1" x14ac:dyDescent="0.3">
      <c r="B20" s="72" t="s">
        <v>61</v>
      </c>
      <c r="C20" s="199">
        <f>(1+F16/100)</f>
        <v>1.249883866995074</v>
      </c>
      <c r="D20" s="200"/>
      <c r="E20" s="70"/>
      <c r="F20" s="73" t="str">
        <f>IF(F13=0,IF(F16&gt;25,"Erro!","OK"),IF(F13=4.5,IF(F16&gt;=31.48,"Erro!","OK")))</f>
        <v>OK</v>
      </c>
    </row>
    <row r="21" spans="2:6" x14ac:dyDescent="0.25">
      <c r="B21" s="74"/>
      <c r="E21" s="70"/>
      <c r="F21" s="71"/>
    </row>
    <row r="22" spans="2:6" x14ac:dyDescent="0.25">
      <c r="B22" s="75" t="s">
        <v>62</v>
      </c>
      <c r="E22" s="70"/>
      <c r="F22" s="71"/>
    </row>
    <row r="23" spans="2:6" x14ac:dyDescent="0.25">
      <c r="B23" s="75" t="s">
        <v>63</v>
      </c>
      <c r="E23" s="70"/>
      <c r="F23" s="71"/>
    </row>
    <row r="24" spans="2:6" x14ac:dyDescent="0.25">
      <c r="B24" s="76" t="s">
        <v>64</v>
      </c>
    </row>
    <row r="25" spans="2:6" x14ac:dyDescent="0.25">
      <c r="B25" s="76"/>
    </row>
    <row r="26" spans="2:6" x14ac:dyDescent="0.25">
      <c r="B26" s="76"/>
    </row>
    <row r="27" spans="2:6" x14ac:dyDescent="0.25">
      <c r="B27" s="76"/>
    </row>
    <row r="28" spans="2:6" x14ac:dyDescent="0.25">
      <c r="B28" s="76"/>
    </row>
    <row r="29" spans="2:6" ht="51.75" customHeight="1" x14ac:dyDescent="0.25">
      <c r="B29" s="76"/>
    </row>
    <row r="30" spans="2:6" x14ac:dyDescent="0.25">
      <c r="B30" s="76"/>
    </row>
    <row r="31" spans="2:6" x14ac:dyDescent="0.25">
      <c r="B31" s="76"/>
    </row>
    <row r="32" spans="2:6" x14ac:dyDescent="0.25">
      <c r="B32" s="76"/>
    </row>
    <row r="33" spans="2:6" x14ac:dyDescent="0.25">
      <c r="B33" s="76"/>
    </row>
    <row r="34" spans="2:6" ht="36" customHeight="1" x14ac:dyDescent="0.25">
      <c r="B34" s="201" t="s">
        <v>65</v>
      </c>
      <c r="C34" s="201"/>
      <c r="D34" s="201"/>
      <c r="E34" s="201"/>
      <c r="F34" s="201"/>
    </row>
    <row r="35" spans="2:6" ht="31.5" customHeight="1" x14ac:dyDescent="0.25">
      <c r="B35" s="196" t="s">
        <v>66</v>
      </c>
      <c r="C35" s="196"/>
      <c r="D35" s="196"/>
      <c r="E35" s="196"/>
      <c r="F35" s="196"/>
    </row>
    <row r="36" spans="2:6" x14ac:dyDescent="0.25">
      <c r="B36" s="196"/>
      <c r="C36" s="196"/>
      <c r="D36" s="196"/>
      <c r="E36" s="196"/>
      <c r="F36" s="196"/>
    </row>
  </sheetData>
  <mergeCells count="6">
    <mergeCell ref="B36:F36"/>
    <mergeCell ref="B3:F3"/>
    <mergeCell ref="C19:D19"/>
    <mergeCell ref="C20:D20"/>
    <mergeCell ref="B34:F34"/>
    <mergeCell ref="B35:F3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Planilha Qtd</vt:lpstr>
      <vt:lpstr>HH</vt:lpstr>
      <vt:lpstr>BDI</vt:lpstr>
      <vt:lpstr>BDI!Area_de_impressao</vt:lpstr>
      <vt:lpstr>'Planilha Qtd'!Area_de_impressao</vt:lpstr>
      <vt:lpstr>'Planilha Qtd'!Titulos_de_impressao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Vitor Kenzo Kono Kodama</dc:creator>
  <cp:lastModifiedBy>Ronaldo Almeida da Silva</cp:lastModifiedBy>
  <cp:lastPrinted>2018-10-18T12:27:39Z</cp:lastPrinted>
  <dcterms:created xsi:type="dcterms:W3CDTF">2014-10-22T18:59:34Z</dcterms:created>
  <dcterms:modified xsi:type="dcterms:W3CDTF">2019-10-10T17:25:33Z</dcterms:modified>
</cp:coreProperties>
</file>