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17 - DESPESAS MEIO - 8.666\CONCORRÊNCIA 002 - PORTARIA DA USP\"/>
    </mc:Choice>
  </mc:AlternateContent>
  <bookViews>
    <workbookView xWindow="945" yWindow="0" windowWidth="20655" windowHeight="10020" tabRatio="646"/>
  </bookViews>
  <sheets>
    <sheet name="Capa" sheetId="1" r:id="rId1"/>
    <sheet name="Planilha Qtd" sheetId="2" r:id="rId2"/>
    <sheet name="ILUMINAÇÃO E TOMADAS" sheetId="6" r:id="rId3"/>
    <sheet name="SPDA" sheetId="7" r:id="rId4"/>
    <sheet name="TELECOM." sheetId="8" r:id="rId5"/>
    <sheet name="HH" sheetId="4" state="hidden" r:id="rId6"/>
    <sheet name="BDI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Qtd'!$B$12:$AA$12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6">BDI!$A$1:$G$36</definedName>
    <definedName name="_xlnm.Print_Area" localSheetId="2">'ILUMINAÇÃO E TOMADAS'!$B$2:$AA$143</definedName>
    <definedName name="_xlnm.Print_Area" localSheetId="1">'Planilha Qtd'!$B$2:$AA$287</definedName>
    <definedName name="_xlnm.Print_Area" localSheetId="3">SPDA!$B$2:$AA$30</definedName>
    <definedName name="_xlnm.Print_Area" localSheetId="4">TELECOM.!$B$2:$AA$46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2">'ILUMINAÇÃO E TOMADAS'!$1:$13</definedName>
    <definedName name="_xlnm.Print_Titles" localSheetId="1">'Planilha Qtd'!$2:$12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</definedNames>
  <calcPr calcId="152511"/>
</workbook>
</file>

<file path=xl/calcChain.xml><?xml version="1.0" encoding="utf-8"?>
<calcChain xmlns="http://schemas.openxmlformats.org/spreadsheetml/2006/main">
  <c r="H11" i="8" l="1"/>
  <c r="W9" i="8"/>
  <c r="H9" i="8"/>
  <c r="P7" i="8"/>
  <c r="T5" i="8"/>
  <c r="H11" i="7"/>
  <c r="W9" i="7"/>
  <c r="H9" i="7"/>
  <c r="P7" i="7"/>
  <c r="T5" i="7"/>
  <c r="H11" i="6"/>
  <c r="W9" i="6"/>
  <c r="H9" i="6"/>
  <c r="P7" i="6"/>
  <c r="T5" i="6"/>
  <c r="Z285" i="2" l="1"/>
  <c r="Z206" i="2" l="1"/>
  <c r="Z201" i="2"/>
  <c r="Z57" i="2" l="1"/>
  <c r="Z61" i="2" l="1"/>
  <c r="Z62" i="2" s="1"/>
  <c r="Z40" i="2"/>
  <c r="Z39" i="2"/>
  <c r="Z42" i="2" l="1"/>
  <c r="Z35" i="2"/>
  <c r="T5" i="2" l="1"/>
  <c r="Z77" i="2"/>
  <c r="Z71" i="2"/>
  <c r="Z72" i="2" s="1"/>
  <c r="Z70" i="2"/>
  <c r="Z51" i="2"/>
  <c r="H11" i="2"/>
  <c r="Z21" i="2"/>
  <c r="Z22" i="2"/>
  <c r="Y23" i="2"/>
  <c r="Y22" i="2"/>
  <c r="Y21" i="2"/>
  <c r="P7" i="2"/>
  <c r="I6" i="4"/>
  <c r="I5" i="4"/>
  <c r="I4" i="4"/>
  <c r="D6" i="4"/>
  <c r="D5" i="4"/>
  <c r="D4" i="4"/>
  <c r="J6" i="4"/>
  <c r="J5" i="4"/>
  <c r="J4" i="4"/>
  <c r="E6" i="4"/>
  <c r="E5" i="4"/>
  <c r="E4" i="4"/>
  <c r="G14" i="5"/>
  <c r="G12" i="5"/>
  <c r="G11" i="5"/>
  <c r="F10" i="5"/>
  <c r="F16" i="5"/>
  <c r="E10" i="5"/>
  <c r="E16" i="5"/>
  <c r="D10" i="5"/>
  <c r="D16" i="5"/>
  <c r="C10" i="5"/>
  <c r="C16" i="5"/>
  <c r="G9" i="5"/>
  <c r="G8" i="5"/>
  <c r="G7" i="5"/>
  <c r="G6" i="5"/>
  <c r="G5" i="5"/>
  <c r="D15" i="5"/>
  <c r="C15" i="5"/>
  <c r="E15" i="5"/>
  <c r="F20" i="5"/>
  <c r="C20" i="5"/>
  <c r="J7" i="4"/>
  <c r="E7" i="4"/>
  <c r="F15" i="5"/>
  <c r="H9" i="2"/>
  <c r="Z52" i="2" l="1"/>
  <c r="Z78" i="2"/>
  <c r="Z76" i="2"/>
  <c r="Z36" i="2"/>
  <c r="Z79" i="2" l="1"/>
</calcChain>
</file>

<file path=xl/sharedStrings.xml><?xml version="1.0" encoding="utf-8"?>
<sst xmlns="http://schemas.openxmlformats.org/spreadsheetml/2006/main" count="3999" uniqueCount="749">
  <si>
    <t>STATUS</t>
  </si>
  <si>
    <t>TÍTULO:</t>
  </si>
  <si>
    <t>Nº DOC. (BUTANTAN):</t>
  </si>
  <si>
    <t>PRELIMINAR</t>
  </si>
  <si>
    <t>PARA COTAÇÃO</t>
  </si>
  <si>
    <t>ELABORADO:</t>
  </si>
  <si>
    <t>VERIFICADO:</t>
  </si>
  <si>
    <t>APROVADO:</t>
  </si>
  <si>
    <t>Nº DOC. (FORNECEDOR):</t>
  </si>
  <si>
    <t>X</t>
  </si>
  <si>
    <t>PARA INFORMAÇÃO</t>
  </si>
  <si>
    <t>-</t>
  </si>
  <si>
    <t>PARA COMPRA</t>
  </si>
  <si>
    <t>ÁREA:</t>
  </si>
  <si>
    <t>DATA:</t>
  </si>
  <si>
    <t>REVISÃO:</t>
  </si>
  <si>
    <t>PARA CONSTRUÇÃO</t>
  </si>
  <si>
    <t>PROJETO:</t>
  </si>
  <si>
    <t>EMISSÃO INICIAL</t>
  </si>
  <si>
    <t>REVISÃO</t>
  </si>
  <si>
    <t>DESCRIÇÃO</t>
  </si>
  <si>
    <t>ELAB.</t>
  </si>
  <si>
    <t>VERIF.</t>
  </si>
  <si>
    <t>APR.</t>
  </si>
  <si>
    <t>Nº DOCUMENTO (BUTANTAN):</t>
  </si>
  <si>
    <t>Nº DOCUMENTO (FORNECEDOR):</t>
  </si>
  <si>
    <t>DESCRIÇÃO DO MATERIAL</t>
  </si>
  <si>
    <t>UNIDADE</t>
  </si>
  <si>
    <t>QTD</t>
  </si>
  <si>
    <t>Total</t>
  </si>
  <si>
    <t>TAMANHO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</si>
  <si>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</si>
  <si>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</si>
  <si>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</si>
  <si>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</si>
  <si>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</si>
  <si>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</si>
  <si>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</si>
  <si>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</si>
  <si>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</si>
  <si>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</si>
  <si>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</si>
  <si>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</si>
  <si>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</si>
  <si>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</si>
  <si>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</si>
  <si>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</si>
  <si>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</si>
  <si>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</si>
  <si>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</si>
  <si>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</si>
  <si>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</si>
  <si>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</si>
  <si>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</si>
  <si>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</si>
  <si>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</si>
  <si>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</si>
  <si>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</si>
  <si>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</si>
  <si>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</si>
  <si>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</si>
  <si>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</si>
  <si>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</si>
  <si>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</si>
  <si>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</si>
  <si>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</si>
  <si>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</si>
  <si>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</si>
  <si>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</si>
  <si>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</si>
  <si>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</si>
  <si>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</si>
  <si>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</si>
  <si>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DISCIPLINA:</t>
  </si>
  <si>
    <t>1.1</t>
  </si>
  <si>
    <t>1.2</t>
  </si>
  <si>
    <t>1.3</t>
  </si>
  <si>
    <t>1.4</t>
  </si>
  <si>
    <t>1.5</t>
  </si>
  <si>
    <t>1.6</t>
  </si>
  <si>
    <t>1.7</t>
  </si>
  <si>
    <t>1.8</t>
  </si>
  <si>
    <t>3.2</t>
  </si>
  <si>
    <t>3.3</t>
  </si>
  <si>
    <t>1.9</t>
  </si>
  <si>
    <t>1.10</t>
  </si>
  <si>
    <t>4.1</t>
  </si>
  <si>
    <t>4.2</t>
  </si>
  <si>
    <t>NOTAS:</t>
  </si>
  <si>
    <t>PLANILHA QUANTITATIVA</t>
  </si>
  <si>
    <t>LOCAÇÃO DE OBRA DE EDIFICAÇÃO</t>
  </si>
  <si>
    <t>VB</t>
  </si>
  <si>
    <t>CONTROLE TECNOLÓGICO DE CONCRETO - MOBILIZAÇÃO PARA MOLDAGEM E/OU COLETA DOS CORPOS DE PROVA DE CONCRETO</t>
  </si>
  <si>
    <t>CONTROLE TECNOLÓGICO DE CONCRETO MOLDAGEM DE CORPO DE PROVA</t>
  </si>
  <si>
    <t>M</t>
  </si>
  <si>
    <t>VIAGEM</t>
  </si>
  <si>
    <t>KG</t>
  </si>
  <si>
    <t>SUPERESTRUTURA</t>
  </si>
  <si>
    <t>ESTRUTURA METÁLICA</t>
  </si>
  <si>
    <t>LIMPEZA FINAL DE OBRA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</si>
  <si>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</si>
  <si>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</si>
  <si>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</si>
  <si>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</si>
  <si>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</si>
  <si>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</si>
  <si>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</si>
  <si>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</si>
  <si>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</si>
  <si>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3.1</t>
  </si>
  <si>
    <t>LOCAÇÃO DE CONTAINER TIPO ESCRITÓRIO COM 1 VASO SANITÁRIO, 1 LAVATÓRIO E 1 PONTO PARA CHUVEIRO</t>
  </si>
  <si>
    <t xml:space="preserve">LOCAÇÃO DE CONTAINER TIPO SANITÁRIO COM 2 VASOS SANITÁRIOS, 2 LAVATÓRIOS, 2 MICTÓRIOS E 4 PONTOS PARA CHUVEIRO </t>
  </si>
  <si>
    <t>FRETE, CARREGAMENTO E DESCARREGAMENTO DE CONTAINERS - CAMINHÃO CARGA SECA CAP. 8 TON COM GUINDASTE CAP. 3TON/3M</t>
  </si>
  <si>
    <t>LOCAÇÃO MENSAL INCLUSIVE FRETE DE BEBEDOURO ELÉTRICO TEMPERATURA NATURAL OU GELADA.</t>
  </si>
  <si>
    <t>LOCAÇÃO MENSAL INCLUSIVE FRETE DE APARELHO DE AR CONDICIONADO ATÉ 10000 BTU, PARA ESCRITÓRIO</t>
  </si>
  <si>
    <t>TAPUME METÁLICO COM TELHA METÁLICA, SEM PINTURA, TRAPEZOIDAL 40 ESP=0,43MM, COLUNAS, BASES E PARAFUSOS. ALTURA DE 2,20 m</t>
  </si>
  <si>
    <t>PORTÃO METÁLICO DE OBRA - 5M, PIVOTANTE, 2 FOLHAS, PARA TAPUME</t>
  </si>
  <si>
    <t>PORTÃO DE PEDESTRES - 1,15M, PARA TAPUME</t>
  </si>
  <si>
    <t>FORNECIMENTO E INSTALAÇAO DE PLACAS DE OBRA - PADRÃO GOVERNO DO ESTADO</t>
  </si>
  <si>
    <t>INSTALAÇÕES DE CANTEIRO DE OBRA</t>
  </si>
  <si>
    <t>ACOMPANHAMENTO DE OBRA - PROFISSIONAIS RESIDENTES</t>
  </si>
  <si>
    <t>M²</t>
  </si>
  <si>
    <t>ACOMPANHAMENTO DE OBRA POR ENGENHEIRO PLENO - DE 5 A 15 ANOS DE EXPERIÊNCIA, COM ENCARGOS INCLUSOS</t>
  </si>
  <si>
    <t>ACOMPANHAMENTO DE OBRA POR TÉCNICO - NÍVEL MÉDIO (FORMAÇÃO EM SEGURANÇA DO TRABALHO)</t>
  </si>
  <si>
    <t>*Demais profissionais devem ser inclusos nas composições dos preços</t>
  </si>
  <si>
    <t>1.11</t>
  </si>
  <si>
    <t>M³</t>
  </si>
  <si>
    <t xml:space="preserve">PREPARO DO TERRENO </t>
  </si>
  <si>
    <t>LIMPEZA MECANIZADA DO TERRENO, INCLUSIVE TRONCOS ATÉ 15 CM DE DIÂMETRO, COM CAMINHÃO À DISPOSIÇÃO, DENTRO E FORA DA OBRA, COM TRANSPORTE NO RAIO DE ATÉ 1,0 KM</t>
  </si>
  <si>
    <t>TRANSPORTE DE TERRA POR CAMINHÃO BASCULANTE, A PARTIR DE 1KM</t>
  </si>
  <si>
    <t>M³xKM</t>
  </si>
  <si>
    <t>PERÍODO 4 H</t>
  </si>
  <si>
    <t xml:space="preserve">BOMBEAMENTO DE CONCRETO </t>
  </si>
  <si>
    <t>REATERRO DE VALAS, INCLUSIVE COMPACTAÇÃO</t>
  </si>
  <si>
    <t xml:space="preserve">CONCRETO FCK=40MPA - USINADO E BOMBEÁVEL </t>
  </si>
  <si>
    <t>LAJE DE PISO</t>
  </si>
  <si>
    <t>ARMADURA EM AÇO CA-60 - TELA Q196</t>
  </si>
  <si>
    <t>MANTA GEOTÊXTIL (PARA CURA ÚMIDA)</t>
  </si>
  <si>
    <t xml:space="preserve">CONCRETO FCK=30MPA - USINADO E BOMBEÁVEL </t>
  </si>
  <si>
    <t xml:space="preserve">FORNECIMENTO E MONTAGEM DE ESTRUTURA METÁLICA VERTICAL - NÃO PATINÁVEL,INCLUSAS CHAPARIAS E CHUMBADORES </t>
  </si>
  <si>
    <t>GALVANIZAÇÃO EM ESTRUTURA METÁLICA</t>
  </si>
  <si>
    <t xml:space="preserve">PINTURA EPÓXI BICOMPONENTE EM ESTRUTURAS METÁLICAS </t>
  </si>
  <si>
    <t>TUBO DE PVC RÍGIDO, PONTA E BOLSA - 75MM (3")'</t>
  </si>
  <si>
    <t>MISCELÂNIOS HIDRÁULICOS (CONEXÕES)</t>
  </si>
  <si>
    <t>LOCAÇÃO DE CONTAINER TIPO SANITÁRIO - MÍNIMO 2 DUCHAS, 2 BACIAS, 1 LAVATÓRIO e 1 MICTÓRIO</t>
  </si>
  <si>
    <t>LOCAÇÃO DE CONTAINER TIPO ESCRITÓRIO COM 1 SANITÁRIO, MÍNIMO 9,20M²</t>
  </si>
  <si>
    <t>MASTIQUE ELÁSTICO A BASE DE POLIURETANO - MONOCOMPONENTE</t>
  </si>
  <si>
    <t>DM³</t>
  </si>
  <si>
    <t>6.1</t>
  </si>
  <si>
    <t>MOBILIZAÇÃO, DEMOLIÇÃO E SERVIÇOS PRELIMINARES</t>
  </si>
  <si>
    <t>7.1</t>
  </si>
  <si>
    <t>REDE DE ÁGUA FRIA</t>
  </si>
  <si>
    <t>TUBO PVC MARROM - SOLDÁVEL - DN 25 mm</t>
  </si>
  <si>
    <t>FUNDAÇÃO</t>
  </si>
  <si>
    <t>CARGA MECANIZADA E REMOÇÃO DE TERRA, INCLUSIVE TRANSPORTE ATÉ 1KM</t>
  </si>
  <si>
    <t>ESCAVAÇÃO MANUAL,  PROFUNDIDADE IGUAL OU INFERIOR A 1,50M (BLOCOS SOBRE ESTACAS)</t>
  </si>
  <si>
    <t>2.10</t>
  </si>
  <si>
    <t>ESCAVAÇÃO MANUAL,  PROFUNDIDADE IGUAL OU INFERIOR A 1,50M (BALDRAMES)</t>
  </si>
  <si>
    <t>2.11</t>
  </si>
  <si>
    <t>LASTRO DE CONCRETO, 150KG CIM/M3 (BLOCOS SOBRE ESTACAS E VIGA BALDRAME)</t>
  </si>
  <si>
    <t>2.12</t>
  </si>
  <si>
    <t>FORMA COMUM DE TÁBUAS DE PINUS - NÃO RECUPERÁVEL, INCLUSOS SARRAFOS (BLOCOS SOBRE ESTACAS E VIGA BALDRAME)</t>
  </si>
  <si>
    <t>2.13</t>
  </si>
  <si>
    <t>CONCRETO FCK=40MPA - USINADO E BOMBEÁVEL (BLOCO SOBRE ESTACAS E VIGAS BALDRAMES)</t>
  </si>
  <si>
    <t>ARMADURA EM AÇO CA-50 (BLOCOS SOBRE ESTACAS E VIGAS BALDRAMES)</t>
  </si>
  <si>
    <t>IMPERMEABILIZAÇÃO DO RESPALDO DA FUNDAÇÃO - ARGAMASSA IMPERMEÁVEL + TINTA BETUMINOSA</t>
  </si>
  <si>
    <t>3.4</t>
  </si>
  <si>
    <t>3.5</t>
  </si>
  <si>
    <t>3.6</t>
  </si>
  <si>
    <t xml:space="preserve">LAJE DE COBERTURA H=13 - PISO TÉCNICO </t>
  </si>
  <si>
    <t>IMPERMEABILIZAÇÃO A BASE DE EMULSÃO ASFÁLTICA ESTRUTURADA COM TECIDO DE POLIÉSTER - 3 CAMADAS DE ESTRUTURANTE</t>
  </si>
  <si>
    <t>6.2</t>
  </si>
  <si>
    <t>6.3</t>
  </si>
  <si>
    <t>EMBOÇO INTERNO DESEMPENADO PARA PINTURA - ARGAMASSA MISTA DE CIMENTO, CAL E AREIA 1:3/12</t>
  </si>
  <si>
    <t>6.4</t>
  </si>
  <si>
    <t>EMBOÇO EXTERNO DESEMPENADO PARA PINTURA - ARGAMASSA MISTA DE CIMENTO, CAL E AREIA 1:3/12</t>
  </si>
  <si>
    <t>REVESTIMENTOS</t>
  </si>
  <si>
    <t>1.12</t>
  </si>
  <si>
    <t>1.13</t>
  </si>
  <si>
    <t>1.14</t>
  </si>
  <si>
    <t>5.1</t>
  </si>
  <si>
    <t>5.2</t>
  </si>
  <si>
    <t>5.3</t>
  </si>
  <si>
    <t>5.4</t>
  </si>
  <si>
    <t>7.2</t>
  </si>
  <si>
    <t>7.3</t>
  </si>
  <si>
    <t>7.4</t>
  </si>
  <si>
    <t>8.1</t>
  </si>
  <si>
    <t>8.2</t>
  </si>
  <si>
    <t>10.1</t>
  </si>
  <si>
    <t>ARMADURA EM AÇO CA-60</t>
  </si>
  <si>
    <t>INSTALAÇÕES HIDRÁULICAS</t>
  </si>
  <si>
    <t>DIVISÃO DE INFRAESTRUTURA</t>
  </si>
  <si>
    <t>ITEM</t>
  </si>
  <si>
    <t>DEMOLIÇÕES E RETIRADAS</t>
  </si>
  <si>
    <t>CARGA MECANIZADA E REMOÇÃO DE ENTULHO, INCLUSIVE TRANSPORTE ATÉ 1KM</t>
  </si>
  <si>
    <t>CARGA MECANIZADA E REMOÇÃO DE ENTULHO, INCLUSIVE TRANSPORTE ATÉ 1KM  (METAL, ALVENARIA E REVESTIMENTO)</t>
  </si>
  <si>
    <t>TRANSPORTE DE ENTULHO POR CAMINHÃO BASCULANTE, A PARTIR DE 1KM</t>
  </si>
  <si>
    <t>DEMOLIÇÃO DE ALVENARIA EXISTENTE</t>
  </si>
  <si>
    <t>M³ x KM</t>
  </si>
  <si>
    <t>LIMPEZA MECANIZADA GERAL, INCLUSIVE REMOÇÃO DA COBERTURA VEGETAL - TRONCOS COM DIÂMETRO ATÉ 10CM - SEM TRANSPORTE</t>
  </si>
  <si>
    <t>ESCAVAÇÃO MANUAL,  PROFUNDIDADE IGUAL OU INFERIOR A 1,50M (PRÉ-FUROS DAS ESTACAS)</t>
  </si>
  <si>
    <t>TAXA DE MOBILIZAÇÃO PARA ESTACA TIPO STRAUSS</t>
  </si>
  <si>
    <t>TX</t>
  </si>
  <si>
    <t xml:space="preserve">
ESTACA TIPO STRAUSS, DIÂMETRO DE 32 CM ATÉ 30 T (INCLUI A ESCAVAÇÃO, O CONCRETO FCK=40 MPA E A ARMADURA EM CA-50, CONFORME PROJETO)
</t>
  </si>
  <si>
    <t>CORTE E REPARO DE CABEÇA DE ESTACA</t>
  </si>
  <si>
    <t xml:space="preserve">UN </t>
  </si>
  <si>
    <t>ARMADURA EM AÇO CA-50 (ESTACAS)</t>
  </si>
  <si>
    <t>2.14</t>
  </si>
  <si>
    <t>CONCRETO FCK=30MPA - USINADO E BOMBEÁVEL (BLOCO SOBRE ESTACAS E VIGAS BALDRAMES)</t>
  </si>
  <si>
    <t>2.15</t>
  </si>
  <si>
    <t>2.16</t>
  </si>
  <si>
    <t>2.17</t>
  </si>
  <si>
    <t>2.18</t>
  </si>
  <si>
    <t>2.19</t>
  </si>
  <si>
    <t>2.20</t>
  </si>
  <si>
    <t>2.21</t>
  </si>
  <si>
    <t>2.22</t>
  </si>
  <si>
    <t>FONECIMENTO E MONTAGEM DE LAJE PAINEL H12, CONSIDERANDO ARMADURAS NECESSÁRIAS E ESCORAMENTO</t>
  </si>
  <si>
    <t>ARMADURA EM AÇO CA-60 - TELA Q92</t>
  </si>
  <si>
    <t>ARMADURA EM AÇO CA-60 (Q138)</t>
  </si>
  <si>
    <t>ARMADURA EM AÇO CA-60 - TELA TIPO POP LEVE</t>
  </si>
  <si>
    <t>DRENAGEM DE ÁGUAS PLUVIAIS</t>
  </si>
  <si>
    <t>REDE DE ESGOTO SANITÁRIO</t>
  </si>
  <si>
    <t>PAVIMENTAÇÃO</t>
  </si>
  <si>
    <t>ABERTURA E PREPARO DE CAIXA ATÉ 40,0cm, COMPACTAÇÃO DO SUBLEITO MÍNIMO DE 98% DO PN E TRANSPORTE ATÉ O RAIO DE 1,0KM</t>
  </si>
  <si>
    <t>BASE DE BRITA GRADUADA (BGS)</t>
  </si>
  <si>
    <t>PÓ DE BRITA COM COMPACTAÇÃO MECÂNICA - ESPESSURA 5CM</t>
  </si>
  <si>
    <t>5.5</t>
  </si>
  <si>
    <t>BASE EM CONCRETO COM fck = 25 Mpa, PARA GUIAS, SARJETAS OU SARJETÕES</t>
  </si>
  <si>
    <t>SARJETA OU SARJETÃO MOLDADA NO LOCAL , TIPO PMSP EM CONCRETO COM fck = 25MPa</t>
  </si>
  <si>
    <t>GUIA DE CONCRETO RETA OU CURVA, TIPO PMSP</t>
  </si>
  <si>
    <t xml:space="preserve">CALÇADA </t>
  </si>
  <si>
    <t>BASE DE BRITA GRAUDADA</t>
  </si>
  <si>
    <t>SINALIZAÇÃO HORIZONTAL</t>
  </si>
  <si>
    <t>TUBO DE PVC RÍGIDO, PONTA E BOLSA (LINHA ESGOTO) - 100MM (4")</t>
  </si>
  <si>
    <t>TUBO DE PVC RÍGIDO, PONTA E BOLSA (LINHA ESGOTO) - 50MM (2")</t>
  </si>
  <si>
    <t>TUBO DE PVC RÍGIDO, PONTA E BOLSA (LINHA ESGOTO) - 40MM (1 1/2")</t>
  </si>
  <si>
    <t>DEMOLIÇÃO DE TELHADO EXISTENTE</t>
  </si>
  <si>
    <t>CAIXAS DE DISSIPAÇÃO</t>
  </si>
  <si>
    <t>CANALETA MEIA CANA EM CONCRETO D=30CM</t>
  </si>
  <si>
    <t>CONCRETO FCK=20,0MPA - USINADO</t>
  </si>
  <si>
    <t>ARMADURA EM AÇO CA-50</t>
  </si>
  <si>
    <t>LASTRO E OU FUNDAÇÃO EM RACHÃO MANUAL</t>
  </si>
  <si>
    <t>1.15</t>
  </si>
  <si>
    <t>1.16</t>
  </si>
  <si>
    <t>1.17</t>
  </si>
  <si>
    <t>1.18</t>
  </si>
  <si>
    <t>4.3</t>
  </si>
  <si>
    <t>4.4</t>
  </si>
  <si>
    <t>6.5</t>
  </si>
  <si>
    <t>6.6</t>
  </si>
  <si>
    <t>6.7</t>
  </si>
  <si>
    <t>6.8</t>
  </si>
  <si>
    <t>6.9</t>
  </si>
  <si>
    <t>6.10</t>
  </si>
  <si>
    <t>6.11</t>
  </si>
  <si>
    <t>6.12</t>
  </si>
  <si>
    <t>7.5</t>
  </si>
  <si>
    <t>7.6</t>
  </si>
  <si>
    <t>7.7</t>
  </si>
  <si>
    <t>7.8</t>
  </si>
  <si>
    <t>7.9</t>
  </si>
  <si>
    <t>7.10</t>
  </si>
  <si>
    <t>REATERRO DE VALAS, INCLUSIVE APILOAMENTO</t>
  </si>
  <si>
    <t>CONCRETO FCK=20,0MPA - VIRADO NA OBRA</t>
  </si>
  <si>
    <t>9.2</t>
  </si>
  <si>
    <t>10.2</t>
  </si>
  <si>
    <t>11.1</t>
  </si>
  <si>
    <t>11.2</t>
  </si>
  <si>
    <t>12.1</t>
  </si>
  <si>
    <t>13.1</t>
  </si>
  <si>
    <t>1.19</t>
  </si>
  <si>
    <t>14.1</t>
  </si>
  <si>
    <t xml:space="preserve">ACABAMENTOS, REVESTIMENTOS, PINTURAS, LOUÇAS E METAIS </t>
  </si>
  <si>
    <t>SPCI</t>
  </si>
  <si>
    <t>FORNECIMENTO E INSTALAÇÃO DE EXTINTOR DE INCÊNDIO COM CARGA DE ÁGUA (H2O) - 10L</t>
  </si>
  <si>
    <t>FORNECIMENTO E INSTALAÇÃO DE EXTINTOR DE INCÊNDIO COM CARGA DE PÓ QUÍMICO SECO - 6KG</t>
  </si>
  <si>
    <t>9.1</t>
  </si>
  <si>
    <t>11.3</t>
  </si>
  <si>
    <t>11.4</t>
  </si>
  <si>
    <t>11.5</t>
  </si>
  <si>
    <t>15.1</t>
  </si>
  <si>
    <t>00000-0000-PE-AR-LI-0001_02 ACESSO USP</t>
  </si>
  <si>
    <t>DI-AU</t>
  </si>
  <si>
    <t>TF</t>
  </si>
  <si>
    <t>ARQUITETURA E URBANISMO</t>
  </si>
  <si>
    <t>PORTARIA DA USP</t>
  </si>
  <si>
    <t>RP</t>
  </si>
  <si>
    <t>ADEQUAÇÃO</t>
  </si>
  <si>
    <t>LH</t>
  </si>
  <si>
    <t>DI - AU</t>
  </si>
  <si>
    <t>FRESAGEM DE PAVIMENTO ASFÁLTICO COM ESPESSURA ATÉ 5CM, INCLUSIVE ACOMODAÇÃO DO MATERIAL</t>
  </si>
  <si>
    <t>CORTE E ESPALHAMENTO DENTRO DA OBRA</t>
  </si>
  <si>
    <t>ATERRO, INCLUSIVE COMPACTAÇÃO</t>
  </si>
  <si>
    <t>ESTACA TIPO STRAUSS, DIÂMETRO DE 25 CM ATÉ 20 T (INCLUI A ESCAVAÇÃO, O CONCRETO FCK=30 MPA E A ARMADURA. EM CA-50, CONF. PROJETO)</t>
  </si>
  <si>
    <t>ESCAVAÇÃO MANUAL,  PROFUNDIDADE SUPERIOR A 1,50M (FUROS DAS ESTACAS PROFUNDIDADE DE 4M)</t>
  </si>
  <si>
    <t>BROCA DE CONCRETO - DIÂMETRO DE 30CM (CONCRETO FCK=20 MPA E A ARMADURA. EM CA-50, CONF. PROJETO)</t>
  </si>
  <si>
    <t xml:space="preserve">ARMADURA EM AÇO CA-60 - TELA TIPO Q196 </t>
  </si>
  <si>
    <t>PISO  EM CONCRETO ARMADO (TRAFEGO DE VEÍCULOS - ÁREA DAS CANCELAS)</t>
  </si>
  <si>
    <t>TRELIÇA TR 08635 CA-60</t>
  </si>
  <si>
    <t>LAJE DE COBERTURA (GUARITA)</t>
  </si>
  <si>
    <t>BASE CONCRETO  (GUARITA)</t>
  </si>
  <si>
    <t>GUARITA</t>
  </si>
  <si>
    <t>PORTICO</t>
  </si>
  <si>
    <t>FECHAMENTO EM PAINEIS CIMENTÍCIOS e=40mm</t>
  </si>
  <si>
    <t>FECHAMENTO EM CHAPAS ACM, CORES VARIADAS</t>
  </si>
  <si>
    <t>REGISTRO DE GAVETA DN 3/4"</t>
  </si>
  <si>
    <t>FLEXIVEL METÁLICO EM AÇO INOX DN 25 mm</t>
  </si>
  <si>
    <t>UN</t>
  </si>
  <si>
    <t>TUBO PVC MARROM - SOLDÁVEL - DN 50 mm</t>
  </si>
  <si>
    <t>REGISTRO COM ROSCA PARA MANGUEIRA</t>
  </si>
  <si>
    <t>CAIXA PARA REGISTRO EM ALVENARIA, COM TAMPA METÁLICA PINTADA EM VERDE, INCLUSA IMPERMEABILIZAÇÃO INTERNA, CONFORME DETALHE EM PROJETO</t>
  </si>
  <si>
    <t>ALVENARIA (PLATIBANDA DA GUARITA)</t>
  </si>
  <si>
    <t>RUFO EM CHAPA  DE AÇO GALVANIZADO</t>
  </si>
  <si>
    <t>PINTURA EM ESMALTE SINTÉTICO (RUFO)</t>
  </si>
  <si>
    <t>TUBO DE PVC RÍGIDO, PONTA E BOLSA (LINHA  PVC REFORÇADO) - 100MM (4")</t>
  </si>
  <si>
    <t>LOMBOFAIXA</t>
  </si>
  <si>
    <t>TUBO DE FERRO FUNDIDO (LINHA PLUVIAL) - DN 400MM</t>
  </si>
  <si>
    <t>TUBO DE FERRO FUNDIDO (LINHA PLUVIAL) -  DN 300MM</t>
  </si>
  <si>
    <t>BOCA DE LOBO DE ALVENARIA E TAMPA DE CONCRETO ARMADO</t>
  </si>
  <si>
    <t>ESCAVAÇÃO MANUAL,  PROFUNDIDADE IGUAL OU INFERIOR A 1,50M (VALAS)</t>
  </si>
  <si>
    <t>CONCRETO FCK=30MPA - USINADO E BOMBEÁVEL (BASE)</t>
  </si>
  <si>
    <t>DEMOLIÇÃO DE PISO DE CONCRETO EXISTENTE</t>
  </si>
  <si>
    <t>PAVIMENTO ASFÁLTICO (ÁREA DA ROTATÓRIA)</t>
  </si>
  <si>
    <t>CAMADA DE ROLAMENTO EM CONCRETO BETUMINOSO USINADO A QUENTE - CBUQ</t>
  </si>
  <si>
    <t>CONCRETO ASFÁLTICO USINADO A QUENTE - BINDER</t>
  </si>
  <si>
    <t>IMPRIMAÇÃO BETUMINOSA LIGANTE</t>
  </si>
  <si>
    <t>AS BUILT</t>
  </si>
  <si>
    <r>
      <t xml:space="preserve">FORNECIMENTO DE PROJETO </t>
    </r>
    <r>
      <rPr>
        <i/>
        <sz val="12"/>
        <rFont val="Calibri"/>
        <family val="2"/>
        <scheme val="minor"/>
      </rPr>
      <t>AS BUILT</t>
    </r>
  </si>
  <si>
    <t>PAVIMENTO ASFÁLTICO (ADEQUAÇÕES RUA CARLOS CHAGAS)</t>
  </si>
  <si>
    <t>MURO DE CONTENÇÃO ( CALÇADA)</t>
  </si>
  <si>
    <t>BLOCOS SOBRE ESTACAS E VIGAS BALDRAMES (TODAS AS ESTRUTURAS JUNTAS)</t>
  </si>
  <si>
    <t>BLOCOS DE CONCRETO ESTRUTURAL 19X19X39CM</t>
  </si>
  <si>
    <t xml:space="preserve">MANTA GEOTÊXTIL </t>
  </si>
  <si>
    <t>DRENO COM AREIA GROSSA</t>
  </si>
  <si>
    <t>ENCHIMENTO DE BLOCOS COM GROUTE</t>
  </si>
  <si>
    <t xml:space="preserve">DEMARCAÇÃO DE VAGAS COM PINTURA ACRÍLICA - COR BRANCA </t>
  </si>
  <si>
    <t>ACABAMENTO DE PISO</t>
  </si>
  <si>
    <t>8.8</t>
  </si>
  <si>
    <t>PISO DE CONCRETO PIGMENTADO NA COR CINZA CLARO</t>
  </si>
  <si>
    <t>PISO DE CONCRETO PIGMENTADO NA COR CINZA ESCURO</t>
  </si>
  <si>
    <t>ASSENTAMENTO DE PLACAS DE GRANITO 1X1M E  2CM DE ESPESSURA VERMELHO BRASILIA</t>
  </si>
  <si>
    <t>ASSENTAMENTO DE PLACAS DE GRANITO 1X1M E 2CM DE ESPESSURA BRANCO FORTALEZA</t>
  </si>
  <si>
    <t>ASSENTAMENTO DE PLACAS DE GRANITO 1X1M E 2CM DE ESPESSURA BEGE IPANEMA</t>
  </si>
  <si>
    <t>ASSENTAMENTO DE LADRILHO DE PISO PODOTÁTIL 25X25X2,5CM</t>
  </si>
  <si>
    <t>ARGILA EXPANDIDA (COBERTURA DA GUARITA)</t>
  </si>
  <si>
    <t>PISO AUTONIVELANTE EPÓXI (GUARITA)</t>
  </si>
  <si>
    <t>ESQUADRIAS</t>
  </si>
  <si>
    <t>JANELA DE 4 FOLHAS, 2 FIXAS , 2 DE CORRER, ALUMÍNIO ALUMÍNIO PINTURA ELETROSTÁTICA PRETA E VIDRO LAMINADO E=6MM</t>
  </si>
  <si>
    <t>JANELA DE  2 FOLHAS, 1 FIXA, 1 DE CORRER  ALUMÍNIO ALUMÍNIO PINTURA ELETROSTÁTICA PRETA E VIDRO LAMINADO E=6MM</t>
  </si>
  <si>
    <t>JANELA DE  2 FOLHAS PIVOTANTES, ALUMÍNIO ALUMÍNIO PINTURA ELETROSTÁTICA PRETA E VIDRO LAMINADO E=6MM</t>
  </si>
  <si>
    <t>JANELA BASCULANTE DE DUAS FOLHAS, ALUMÍNIO ALUMÍNIO PINTURA ELETROSTÁTICA PRETA E VIDRO LAMINADO E=6MM</t>
  </si>
  <si>
    <t xml:space="preserve">PORTA DE ALUMÍNIO TIPO VENEZIANA </t>
  </si>
  <si>
    <t xml:space="preserve">PINTURA </t>
  </si>
  <si>
    <t>PINTURA TIPO EPOXI</t>
  </si>
  <si>
    <t>VERNIZ HIDROFUGANTE</t>
  </si>
  <si>
    <t>LOUÇAS E METAIS SANITÁRIOS</t>
  </si>
  <si>
    <t>BACIA COM CAIXA ACOPLADA, DECA OU SIMILAR</t>
  </si>
  <si>
    <t>TORNEIRA DE MESA, DECA OU SIMILAR</t>
  </si>
  <si>
    <t>BANCADA DE GRANITO E CUBA ACOPLADA, DECA OU SIMILAR</t>
  </si>
  <si>
    <t xml:space="preserve">GUARDA CORPO E CORRIMÃO </t>
  </si>
  <si>
    <t>GUARDA CORPO E CORRIMÃO DE AÇO GALVANIZADO, DE ACORDO COM NORMA NBR9050</t>
  </si>
  <si>
    <t>GRADIL E PORTÃO</t>
  </si>
  <si>
    <t>PORTÃO DE PEDESTRE EM AÇO GALVANIZADO, PINTURA VERDE ESCURO</t>
  </si>
  <si>
    <t>GRADIL  DE AÇO, TIPO ORSOMETAL, PINTURA VERDE ESCURO</t>
  </si>
  <si>
    <t>PORTÃO DE ABRIR EM AÇO GALVANIZADO, PINTURA VERDE ESCURO</t>
  </si>
  <si>
    <t>PORTÃO DE CORRER EM AÇO GALVANIZADO, PINTURA VERDE ESCURO</t>
  </si>
  <si>
    <t>EQUIPAMENTOS</t>
  </si>
  <si>
    <t>BANCO DE MADEIRA COM ENCOSTO</t>
  </si>
  <si>
    <t>BANCO DE CONCRETO (4,6M DE COMPRIMENTO)</t>
  </si>
  <si>
    <t>GRELHA METÁLICA EM CANTEIRO PARA ÁRVORES</t>
  </si>
  <si>
    <t>PAISAGISMO - PLANTIO</t>
  </si>
  <si>
    <t>FALSO BARBATIMÃO</t>
  </si>
  <si>
    <t>Cassia leptophylla</t>
  </si>
  <si>
    <t>Erytrina mulungu</t>
  </si>
  <si>
    <t>MULUNGU</t>
  </si>
  <si>
    <t>Ravenala madagascariensis</t>
  </si>
  <si>
    <t>RAVENALA</t>
  </si>
  <si>
    <t>Erytrina speciosa</t>
  </si>
  <si>
    <t>ERITRINA CANDELABRO</t>
  </si>
  <si>
    <t>Tibouchina granulosa</t>
  </si>
  <si>
    <t>QUARESMEIRA ROSA</t>
  </si>
  <si>
    <t>ÁRVORES E PALMEIRAS</t>
  </si>
  <si>
    <t>ARBUSTOS E TREPADEIRAS</t>
  </si>
  <si>
    <t>Alcantarea imperialis</t>
  </si>
  <si>
    <t>BROMÉLIA IMPERIAL</t>
  </si>
  <si>
    <t>Alpinia purpurata</t>
  </si>
  <si>
    <t>ALPÍNIA VERMELHA</t>
  </si>
  <si>
    <t>Leea coccinea</t>
  </si>
  <si>
    <t>LÉIA VERDE</t>
  </si>
  <si>
    <t>Philodendron bipinnatifidium</t>
  </si>
  <si>
    <t>Phormium tenax</t>
  </si>
  <si>
    <t>FÓRMIO VERDE</t>
  </si>
  <si>
    <t>Raphis excelsa</t>
  </si>
  <si>
    <t>RÁFIS</t>
  </si>
  <si>
    <t>Russelia equisetiformis</t>
  </si>
  <si>
    <t>RUSSÉLIA VERMELHA</t>
  </si>
  <si>
    <t>HERBÁCEAS</t>
  </si>
  <si>
    <t>Agapanthus africanus</t>
  </si>
  <si>
    <t>AGAPANTO AZUL</t>
  </si>
  <si>
    <t>Curculigo capitulata</t>
  </si>
  <si>
    <t>CURCULIGO</t>
  </si>
  <si>
    <t>Ctenanthe setosa</t>
  </si>
  <si>
    <t>TENANTE</t>
  </si>
  <si>
    <t>Dianella tasmanica</t>
  </si>
  <si>
    <t>DIANELA</t>
  </si>
  <si>
    <t>Syngonium podophyllum</t>
  </si>
  <si>
    <t>SINGÔNIO VERDE ESCURO</t>
  </si>
  <si>
    <t>Dietes bicolor</t>
  </si>
  <si>
    <t>MORÉIA AMARELA</t>
  </si>
  <si>
    <t>FORRAÇÕES</t>
  </si>
  <si>
    <t>Arachis repens</t>
  </si>
  <si>
    <t>AMENDOIM RASTEIRO</t>
  </si>
  <si>
    <t>Ophiopogon jaburan</t>
  </si>
  <si>
    <t>BARBA DE SERPENTE VERDE ESCURA</t>
  </si>
  <si>
    <t>Ophiopogon japonicus</t>
  </si>
  <si>
    <t>GRAMA PRETA</t>
  </si>
  <si>
    <t>GRAMADOS</t>
  </si>
  <si>
    <t>Zoysia japonica</t>
  </si>
  <si>
    <t>GRAMA ESMERALDA</t>
  </si>
  <si>
    <t>GUAIMBÊ</t>
  </si>
  <si>
    <t>1.20</t>
  </si>
  <si>
    <t>1.21</t>
  </si>
  <si>
    <t>1.22</t>
  </si>
  <si>
    <t>2.23</t>
  </si>
  <si>
    <t>2.24</t>
  </si>
  <si>
    <t>2.25</t>
  </si>
  <si>
    <t>2.26</t>
  </si>
  <si>
    <t>2.27</t>
  </si>
  <si>
    <t>2.28</t>
  </si>
  <si>
    <t>2.29</t>
  </si>
  <si>
    <t>2.30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</si>
  <si>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</si>
  <si>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</si>
  <si>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</si>
  <si>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</si>
  <si>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</si>
  <si>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</si>
  <si>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</si>
  <si>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</si>
  <si>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</si>
  <si>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</si>
  <si>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</si>
  <si>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</si>
  <si>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</si>
  <si>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</si>
  <si>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</si>
  <si>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</si>
  <si>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</si>
  <si>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</si>
  <si>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</si>
  <si>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</si>
  <si>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</si>
  <si>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</si>
  <si>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</si>
  <si>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</si>
  <si>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</si>
  <si>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</si>
  <si>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</si>
  <si>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</si>
  <si>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</si>
  <si>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</si>
  <si>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</si>
  <si>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</si>
  <si>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</si>
  <si>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</si>
  <si>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</si>
  <si>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</si>
  <si>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</si>
  <si>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</si>
  <si>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</si>
  <si>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</si>
  <si>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</si>
  <si>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</si>
  <si>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</si>
  <si>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</si>
  <si>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</si>
  <si>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</si>
  <si>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</si>
  <si>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</si>
  <si>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</si>
  <si>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</si>
  <si>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</si>
  <si>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</si>
  <si>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</si>
  <si>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</si>
  <si>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</si>
  <si>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</si>
  <si>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</si>
  <si>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</si>
  <si>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</si>
  <si>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</si>
  <si>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</si>
  <si>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</si>
  <si>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</si>
  <si>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</si>
  <si>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8.3</t>
  </si>
  <si>
    <t>8.4</t>
  </si>
  <si>
    <t>8.5</t>
  </si>
  <si>
    <t>8.6</t>
  </si>
  <si>
    <t>8.7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</si>
  <si>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</si>
  <si>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</si>
  <si>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</si>
  <si>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</si>
  <si>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</si>
  <si>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</si>
  <si>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</si>
  <si>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</si>
  <si>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</si>
  <si>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</si>
  <si>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</si>
  <si>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</si>
  <si>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9.3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</si>
  <si>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</si>
  <si>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</si>
  <si>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</si>
  <si>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</si>
  <si>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</si>
  <si>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</si>
  <si>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</si>
  <si>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</si>
  <si>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</si>
  <si>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</si>
  <si>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</si>
  <si>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</si>
  <si>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</si>
  <si>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</si>
  <si>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</si>
  <si>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</si>
  <si>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</si>
  <si>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9.4</t>
  </si>
  <si>
    <t>BALCÃO DA GUARITA (0,50x2,17x0,75m)</t>
  </si>
  <si>
    <t>ÍTEM</t>
  </si>
  <si>
    <t>ILUMINAÇÃO E TOMADAS</t>
  </si>
  <si>
    <t>ELETRODUTOS E ACESSÓRIOS</t>
  </si>
  <si>
    <t>ELETRODUTO EM AÇO CARB. C/ ACABAM. PRÉ ZINCADO À FOGO, TIPO PESADO, DIN 2440, C/</t>
  </si>
  <si>
    <t/>
  </si>
  <si>
    <t>COSTURA, REBARBA INTERNA REMOVIDA, BR´s DE 3 MT´s, UMA LUVA, EXTREMID. ROSCA BSP.</t>
  </si>
  <si>
    <t>FABRICANTE: ELECON OU SIMILAR</t>
  </si>
  <si>
    <t>REF.: Ø1''</t>
  </si>
  <si>
    <t>BR</t>
  </si>
  <si>
    <t>REF.: Ø1.1/2''</t>
  </si>
  <si>
    <t>BUCHA PARA ELETRODUTO EM FERRO NODULAR, ALTA RESISTÊNCIA MECÂNICA, ROSCA BSP,</t>
  </si>
  <si>
    <t>COM ACABAMENTO PRÉ ZINCADO DE 7µm.</t>
  </si>
  <si>
    <t>FABRICANTE: DAISA OU SIMILAR</t>
  </si>
  <si>
    <t>PÇ</t>
  </si>
  <si>
    <t>ARRUELA PARA ELETRODUTO EM FERRO NODULAR, ALTA RESISTÊNCIA MECÂNICA, ROSCA</t>
  </si>
  <si>
    <t>BSP, COM ACABAMENTO PRÉ ZINCADO DE 7µm.</t>
  </si>
  <si>
    <t>REF.: Ø1'</t>
  </si>
  <si>
    <t>CAIXA DE LIGAÇÃO TIPO "LB", EM ALUMÍNIO FUNDIDO, COM GUARNIÇÃO DE NEOPRENE, ROSCA NPT.</t>
  </si>
  <si>
    <t>FABRICANTE: BLINDA OU SIMILAR.</t>
  </si>
  <si>
    <t>REF: Ø1"</t>
  </si>
  <si>
    <t>PÇ.</t>
  </si>
  <si>
    <t>CAIXA DE LIGAÇÃO TIPO "TB", EM ALUMÍNIO FUNDIDO, COM GUARNIÇÃO DE NEOPRENE, ROSCA NPT.</t>
  </si>
  <si>
    <t>CAIXA DE LIGAÇÃO TIPO "T", EM ALUMÍNIO FUNDIDO, COM GUARNIÇÃO DE NEOPRENE, ROSCA NPT.</t>
  </si>
  <si>
    <t>ELETRODUTO CORRUGADO TIPO P.A.D</t>
  </si>
  <si>
    <t>FABRICANTE: KANAFLEX OU SIMILAR</t>
  </si>
  <si>
    <t>REF.: Ø2''</t>
  </si>
  <si>
    <t>CAIXA DE PASSAGEM EM ALVENARIA E BASE DE CONCRETO PARA POSTE ( PREVER IMPERMEABILIZAÇÃO INTERNA)</t>
  </si>
  <si>
    <t>REF.: 300X300mm</t>
  </si>
  <si>
    <t>TOMADAS, INTERRUPTORES E ACESSÓRIOS</t>
  </si>
  <si>
    <t>CONJUNTO MONTADO COM UM INTERRUPTOR UNIPOLAR SIMPLES 10A-127V, DE SOBREPOR.
FABRICANTE: PIAL LEGRAND.
LINHA: PIAL PLUS.</t>
  </si>
  <si>
    <t>1 UN. - CAIXA DE SOBREPOR
1 UN. - SUPORTE 4''x2''
1 UN. - PLACA 4''x2''
1 UN. - INTERRUPTOR</t>
  </si>
  <si>
    <t>cj</t>
  </si>
  <si>
    <t>CONJUNTO MONTADO COM DUAS TOMADAS, 2P+T-20A-127V (NA COR BRANCA), DE SOBREPOR, CONFORME ABNT NBR 14136 (PADRÃO BRASILEIRO).
FABRICANTE: PIAL LEGRAND.
LINHA: PIAL PLUS.</t>
  </si>
  <si>
    <t>1 UN. - CAIXA  DE SOBREPOR
1 UN. - SUPORTE 4''x2''
1 UN. - PLACA 4''x2''
1 UN. - TOMADA 
1UN. - TOMADA RJ45</t>
  </si>
  <si>
    <t>CONJUNTO MONTADO COM DUAS TOMADAS, SENDO UMA 2P+T-20A-127V (NA COR BRANCA) E UMA 2P+T-20A-220V (NA COR VERMELHA), DE SOBREPOR, CONFORME ABNT NBR 14136 (PADRÃO BRASILEIRO).
FABRICANTE: PIAL LEGRAND.
LINHA: PIAL PLUS.</t>
  </si>
  <si>
    <t>1 UN. - CAIXA DE SOBREPOR
1 UN. - SUPORTE 4''x2''
1 UN. - PLACA 4''x2''
1 UN. - TOMADA
1 UN. - TOMADA</t>
  </si>
  <si>
    <t>CONJUNTO MONTADO COM SAIDA DE FIOS, (NA COR BRANCA), EMBUTIDO EM ALVENARIA, COM ACABAMENTO ANTIMICROBIANO, CONFORME ABNT NBR 14136 (PAD. BRASILEIRO).
FABRICANTE: PIAL LEGRAND OU SIMILAR</t>
  </si>
  <si>
    <t>1 UN. - CAIXA DE EMBUTIR EM ALVENARIA
1 UN. - SUPORTE 4''x2''
1 UN. - PLACA 4''x2'' COM FURO SÁIDA DE FIO</t>
  </si>
  <si>
    <t>PARAFUSOS, SUPORTAÇÕES E ACESSÓRIOS</t>
  </si>
  <si>
    <t>PARAFUSO CABEÇA LENTILHA AUTO TRAVANTE, EM AÇO BICROMATIZADO.
FABRICANTE: MOPA OU SIMILAR.</t>
  </si>
  <si>
    <t>REF.: 1/4''x1/2'' - 114-46-1/4-1/2-B</t>
  </si>
  <si>
    <t>pç</t>
  </si>
  <si>
    <t>PORCA SEXTAVADA EM AÇO BICROMATIZADO.
FABRICANTE: MOPA OU SIMILAR.</t>
  </si>
  <si>
    <t>REF.: 1/4'' - 114-49-1/4-B</t>
  </si>
  <si>
    <t>ARRUELA LISA EM AÇO BICROMATIZADO.
FABRICANTE: MOPA OU SIMILAR.</t>
  </si>
  <si>
    <t>REF.: 1/4'' - 114-47-1/4-B</t>
  </si>
  <si>
    <t>BRAÇADEIRA "D" COM CUNHA PARA ELETRODUTO.
FABRICANTE: MOPA OU SIMILAR.</t>
  </si>
  <si>
    <t>REF.: 315-04-2 -Ø1".</t>
  </si>
  <si>
    <t>REF.: 315-04-3-Ø1.1/2".</t>
  </si>
  <si>
    <t>CABOS E ACESSÓRIOS</t>
  </si>
  <si>
    <t>CABO UNIPOLAR, CLASSE DE TENSÃO 450/750V, TEMPERATURA DE SERVIÇO 70ºC, FORMADO POR FIOS DE COBRE NU TÊMPERA MOLE, ENCORDOAMENTO CLASSE 5, ISOLAÇÃO EM COMPOSTO TERMOPLÁSTICO EM DUPLA CAMADA DE POLIOLEFÍNICO NÃO HALOGENADO, CONFORME NBR-13248 E NBR-13570, ISOLAÇÃO NA COR PRETA (FASE).
FABRICANTE: PRYSMIAN.</t>
  </si>
  <si>
    <t>REF.: #2,5mm² - AFUMEX FLEX</t>
  </si>
  <si>
    <t>m</t>
  </si>
  <si>
    <t>REF.: #4mm² - AFUMEX FLEX</t>
  </si>
  <si>
    <t>REF.: #20mm² - AFUMEX FLEX</t>
  </si>
  <si>
    <t>CABO UNIPOLAR, CLASSE DE TENSÃO 450/750V, TEMPERATURA DE SERVIÇO 70ºC, FORMADO POR FIOS DE COBRE NU TÊMPERA MOLE, ENCORDOAMENTO CLASSE 5, ISOLAÇÃO EM COMPOSTO TERMOPLÁSTICO EM DUPLA CAMADA DE POLIOLEFÍNICO NÃO HALOGENADO, CONFORME NBR-13248 E NBR-13570, ISOLAÇÃO NA COR AZUL (NEUTRO).
FABRICANTE: PRYSMIAN.</t>
  </si>
  <si>
    <t>REF.: #25mm² - AFUMEX FLEX</t>
  </si>
  <si>
    <t>CABO UNIPOLAR, CLASSE DE TENSÃO 450/750V, TEMPERATURA DE SERVIÇO 70ºC, FORMADO POR FIOS DE COBRE NU TÊMPERA MOLE, ENCORDOAMENTO CLASSE 5, ISOLAÇÃO EM COMPOSTO TERMOPLÁSTICO EM DUPLA CAMADA DE POLIOLEFÍNICO NÃO HALOGENADO, CONFORME NBR-13248 E NBR-13570, ISOLAÇÃO NA COR VERDE (TERRA).
FABRICANTE: PRYSMIAN.</t>
  </si>
  <si>
    <t>CABO UNIPOLAR, CLASSE DE TENSÃO 450/750V, TEMPERATURA DE SERVIÇO 70ºC, FORMADO POR FIOS DE COBRE NU TÊMPERA MOLE, ENCORDOAMENTO CLASSE 5, ISOLAÇÃO EM CONFORME NBR-13248 E NBR-13570, ISOLAÇÃO NA COR AMARELO (RETORNO).
FABRICANTE: PRYSMIAN.</t>
  </si>
  <si>
    <t>LUMINÁRIAS E ACESSÓRIOS</t>
  </si>
  <si>
    <t>LUMINÁRIA DE SOBREPOR COM 20W. CORPO EM CHAPA DE AÇO TRATADA COM ACABAMENTO EM PINTURA ELETROSTÁTICA NA 
COR BRANCA. EQUIPADA COM PORTA-LÂMPADA ANTIVIBRATÓRIO EM POLICARBONATO, COM TRAVA 
DE SEGURANÇA E PROTEÇÃO CONTRA AQUECIMENTO NOS CONTATOS.
E COM CABO FLEXÍVEL 3x2,5mm²+PLUG 2P+T PADRÃO BRASILEIRO.
FABRIC.: ITAIM.</t>
  </si>
  <si>
    <t>REF.: 3003</t>
  </si>
  <si>
    <t xml:space="preserve">BLOCO AUTÔNOMO (ACLARAMENTO) DE ILUMINAÇÃO DE EMERGÊNCIA, 110/220V, 
MONTADA COM 2 LÂMPADAS FLUORESCENTES DE 8W, FORNECIDO COM CABO FLEXÍVEL
#3x1,5mm² E PLUG 2P+T-10A PADRÃO BRASILEIRO.
FABRICANTE: KBR </t>
  </si>
  <si>
    <t>REF.: LLE 0806-2</t>
  </si>
  <si>
    <t xml:space="preserve">POSTE EM AÇO GALVANIZADO COM UMA LUMÍNARIA
COM CORPO EM ALUMÍNIO USINADO, P66
ALTURA = 6 METROS 
1X LED 50W, 3000K, IP66, 100 ~ 250 Vac 
FABRICANTE: OMEGA </t>
  </si>
  <si>
    <t>REF.: OMD-1014</t>
  </si>
  <si>
    <t xml:space="preserve">POSTE EM AÇO GALVANIZADO COM UMA LUMÍNARIA EM ALUMÍNIO FUNDIDO, P66, COM BRAÇO SIMPLES
ALTURA DO POSTE 8,0 METROS
1X LED 90W, 5000K, IP66, 90 ~ 305 Vac, 50.000h
FABRICANTE: OMEGA </t>
  </si>
  <si>
    <t>REF.: OMD-0994/90</t>
  </si>
  <si>
    <t xml:space="preserve">POSTE EM AÇO GALVANIZADO COM DUAS LUMÍNARIAS EM ALUMÍNIO FUNDIDO, P66, COM BRAÇO DUPLO 
ALTURA DO POSTE 8,0 METROS
2X LED 90W, 5000K, 90 ~ 305 Vac, 50.000h
FABRICANTE: OMEGA </t>
  </si>
  <si>
    <t>REF.:  OMD-0944/90</t>
  </si>
  <si>
    <t xml:space="preserve">PROJETOR CILÍDRICO EM ALUMÍNIO INJETADO E TAMPA EXTERIOR EM ALUMÍNIO (COR PRETA), DIFUSOR EM VIDRO TEMPERADO PLANO, PARAFUSO EXTERIOR EM INOX ESTANQUIEDADE P67 (ÁRVORES E ESCULTURAS) 
1X LED 25W, 3000K, IP67, 90 ~ 240 Vac
FABRICANTE: OMEGA </t>
  </si>
  <si>
    <t>REF.:  OMD-922</t>
  </si>
  <si>
    <t>RELE FOTOCELULA DE COMANDO 240V
FABRICANTE: ILUMATIC</t>
  </si>
  <si>
    <t>REF.: RM-74/N</t>
  </si>
  <si>
    <t>QUADRO ELÉTRICO</t>
  </si>
  <si>
    <t>QUADRO ELÉTRICO DE DISTRIBUIÇÃO - QLT-GUARITA</t>
  </si>
  <si>
    <t>QUADRO DE DISTRIBUIÇÃO - 32 MÓDULOS - EMBUTIR SLIM</t>
  </si>
  <si>
    <t>un</t>
  </si>
  <si>
    <t>BARRAMENTO PARA 32 MÓDULOS PARA 30A</t>
  </si>
  <si>
    <t>DISJUNTOR MONOPOLAR - 16 A</t>
  </si>
  <si>
    <t>DISJUNTOR MONOPOLAR - 20 A</t>
  </si>
  <si>
    <t>DISPOSITIVO DR - BIPOLAR</t>
  </si>
  <si>
    <t>DPS - 16 A</t>
  </si>
  <si>
    <t>QUADRO ELÉTRICO DE DISTRIBUIÇÃO - QDL-EXTERNO 1</t>
  </si>
  <si>
    <t>BARRAMENTO PARA 32 MÓDULOS PARA 20KA</t>
  </si>
  <si>
    <t>DPS - CLASSE III - 20KA</t>
  </si>
  <si>
    <t>NOBREAK</t>
  </si>
  <si>
    <t>NOBREAK 2,2Kva Tensão de entrada 11527/220V, tensão de saida 115V, Frequencia 60Hz, autonomia de 58min, rendimento 98%, Fator de potencia 0,9, Faixa de frequência admissível ± 4 Hz, Inversor tipo Senoidal pura e THD de Tensão: 5%.
FABRICANTE: SMS</t>
  </si>
  <si>
    <t>REF.:AT 2200 Bi-27850</t>
  </si>
  <si>
    <t>SPDA</t>
  </si>
  <si>
    <t>ATERRAMENTO</t>
  </si>
  <si>
    <t>ELETRODUTO CORRUGADO TIPO P.A.D
FABRICANTE: KANAFLEX OU SIMILAR</t>
  </si>
  <si>
    <t>HASTE DE ATERRAMENTO EM AÇO, REVESTIDA DE COBRE Ø3/4" x 3000mm.
FABRICANTE: TERMOTÉCNICA.</t>
  </si>
  <si>
    <t>REF.: TEL 5823</t>
  </si>
  <si>
    <t>CAIXA DE INSPEÇÃO DE ATERRAMENTO TIPO SOLO EM PVC.  DIAMETRO: ø300mm.
FABRICANTE: TERMOTÉCNICA</t>
  </si>
  <si>
    <t>REF.: TEL 552</t>
  </si>
  <si>
    <t>TAMPA DE FERRO FUNDIDO REFORÇADA C/ BOCAL INTERIOR QUADRADO ARTICULADO E BORDA EXTERIOR REDONDA DIAMETRO: ø300mm.
FABRICANTE: TERMOTÉCNICA</t>
  </si>
  <si>
    <t>REF.: TEL 536</t>
  </si>
  <si>
    <t>CABO DE COBRE NÚ, COMPOSTO POR FIOS DE COBRE NÚ TÊMPERA MEIO DURO, DISPOSTAS EM COROAS CONCÊNTRICAS, 80°C EM SERVIÇO CONTÍNUO, ESPECIFICAÇÃO APLICÁVEL NBR-6542, NAS SEGUINTES BITOLAS:
FABRICANTE: PRISMIAN OU SIMILAR.</t>
  </si>
  <si>
    <t>REF.: 16 mm² - TIPO MHDC</t>
  </si>
  <si>
    <t>TELECOMUNICAÇÕES</t>
  </si>
  <si>
    <t>INFRAESTRUTURA</t>
  </si>
  <si>
    <t>FIBRA ÓPTICA 
FABRICANTE: FURUKAWA</t>
  </si>
  <si>
    <t>REF.: MODELO  CFOA-SM-DDR-G 144 FIBRAS</t>
  </si>
  <si>
    <t>REF.: MODELO FIBER-LAN-AR (PFV) INDOOR/OUTDOOR 12F SM COG</t>
  </si>
  <si>
    <t>REF.: 500X500mm</t>
  </si>
  <si>
    <t>ANTENA WIFI
FABRICANTE: UBIQUITI NETWORKS</t>
  </si>
  <si>
    <t>REF.: MODELO UAP AC M PRO</t>
  </si>
  <si>
    <t>CÂMERA DE VIGILÂNCIA
FABRICANTE: INTELBRAS</t>
  </si>
  <si>
    <t>REF.: MODELO VIP 5450 Z</t>
  </si>
  <si>
    <t>CANCELAAUTOMÁTICA</t>
  </si>
  <si>
    <t>REF.: COMPRMENTO DE 3,30m</t>
  </si>
  <si>
    <t>CAIXA DE PASSAGEM DE PVC</t>
  </si>
  <si>
    <t>REF.: 100X100mm</t>
  </si>
  <si>
    <t>POSTE DE AÇO GALVANIZADO</t>
  </si>
  <si>
    <t>REF.: 2 METROS DE ALTURA</t>
  </si>
  <si>
    <t>INJETOR POE 802.3AF/AT
FABRICANTE: GIGABIT</t>
  </si>
  <si>
    <t>REF.:  INJETOR POE 802.3AF/AT GIGABIT ETHERNET POE 200AT</t>
  </si>
  <si>
    <t>FORNECIMENTO E INSTALAÇÃO DE LAÇO  INDUTIVO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</si>
  <si>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</si>
  <si>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</si>
  <si>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</si>
  <si>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</si>
  <si>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</si>
  <si>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</si>
  <si>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</si>
  <si>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</si>
  <si>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</si>
  <si>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</si>
  <si>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</si>
  <si>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</si>
  <si>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</si>
  <si>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</si>
  <si>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</si>
  <si>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</si>
  <si>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14.2.1</t>
  </si>
  <si>
    <t>14.2.2</t>
  </si>
  <si>
    <t>14.2.3</t>
  </si>
  <si>
    <t>14.2.4</t>
  </si>
  <si>
    <t>14.3</t>
  </si>
  <si>
    <t>14.2</t>
  </si>
  <si>
    <t>14.3.1</t>
  </si>
  <si>
    <t>14.3.2</t>
  </si>
  <si>
    <t>14.3.3</t>
  </si>
  <si>
    <t>14.3.4</t>
  </si>
  <si>
    <t>14.3.5</t>
  </si>
  <si>
    <t>14.4</t>
  </si>
  <si>
    <t>14.4.1</t>
  </si>
  <si>
    <t>14.4.2</t>
  </si>
  <si>
    <t>14.4.3</t>
  </si>
  <si>
    <t>14.4.4</t>
  </si>
  <si>
    <t>14.4.5</t>
  </si>
  <si>
    <t>14.4.6</t>
  </si>
  <si>
    <t>14.4.7</t>
  </si>
  <si>
    <t>14.4.8</t>
  </si>
  <si>
    <t>14.5</t>
  </si>
  <si>
    <t>14.5.1</t>
  </si>
  <si>
    <t>14.5.2</t>
  </si>
  <si>
    <t>14.5.3</t>
  </si>
  <si>
    <t>14.5.4</t>
  </si>
  <si>
    <t>14.5.5</t>
  </si>
  <si>
    <t>14.5.6</t>
  </si>
  <si>
    <t>14.5.7</t>
  </si>
  <si>
    <t>14.6</t>
  </si>
  <si>
    <t>14.6.1</t>
  </si>
  <si>
    <t>14.6.2</t>
  </si>
  <si>
    <t>14.6.3</t>
  </si>
  <si>
    <t>14.6.4</t>
  </si>
  <si>
    <t>14.6.5</t>
  </si>
  <si>
    <t>14.6.6</t>
  </si>
  <si>
    <t>14.6.7</t>
  </si>
  <si>
    <t>14.6.8</t>
  </si>
  <si>
    <t>14.6.9</t>
  </si>
  <si>
    <t>14.6.10</t>
  </si>
  <si>
    <t>14.7</t>
  </si>
  <si>
    <t>14.7.1</t>
  </si>
  <si>
    <t>15.1.1</t>
  </si>
  <si>
    <t>15.1.2</t>
  </si>
  <si>
    <t>15.1.3</t>
  </si>
  <si>
    <t>15.1.4</t>
  </si>
  <si>
    <t>15.1.5</t>
  </si>
  <si>
    <t>16.1</t>
  </si>
  <si>
    <t>16.1.1</t>
  </si>
  <si>
    <t>16.1.2</t>
  </si>
  <si>
    <t>16.1.3</t>
  </si>
  <si>
    <t>16.1.4</t>
  </si>
  <si>
    <t>16.2</t>
  </si>
  <si>
    <t>16.2.1</t>
  </si>
  <si>
    <t>16.2.2</t>
  </si>
  <si>
    <t>16.2.3</t>
  </si>
  <si>
    <t>16.2.4</t>
  </si>
  <si>
    <t>16.2.5</t>
  </si>
  <si>
    <t>16.2.6</t>
  </si>
  <si>
    <t>16.2.7</t>
  </si>
  <si>
    <t>10L</t>
  </si>
  <si>
    <t>6KG</t>
  </si>
  <si>
    <t>ESTACAS - TIPO STRAUSS (PORTICO E BASE DE CONCRETO PARA ILHA CENTRAL)</t>
  </si>
  <si>
    <t>BROCA DE CONCRETO (GUARITA)</t>
  </si>
  <si>
    <t>5m</t>
  </si>
  <si>
    <t>3m</t>
  </si>
  <si>
    <t>7m</t>
  </si>
  <si>
    <t>0,7m</t>
  </si>
  <si>
    <t>0,6m</t>
  </si>
  <si>
    <t>1,3m</t>
  </si>
  <si>
    <t>1,2m</t>
  </si>
  <si>
    <t>0,4m</t>
  </si>
  <si>
    <t>0,25m</t>
  </si>
  <si>
    <t>0,3m</t>
  </si>
  <si>
    <t>0,15m</t>
  </si>
  <si>
    <t>0,5m</t>
  </si>
  <si>
    <t>0,30m</t>
  </si>
  <si>
    <t>ACOMPANHAMENTO DE OBRA POR ENGENHEIRO PLENO, COM ENCARGOS INCLUSOS</t>
  </si>
  <si>
    <t>mês</t>
  </si>
  <si>
    <t>PLANILHA QUANTITATIVA (SEM VALORES)</t>
  </si>
  <si>
    <t>REVISÃO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</si>
</sst>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4"/>
      <name val="Arial"/>
      <family val="2"/>
    </font>
    <font>
      <b/>
      <i/>
      <sz val="14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</cellStyleXfs>
  <cellXfs count="472">
    <xf numFmtId="0" fontId="0" fillId="0" borderId="0" xfId="0"/>
    <xf numFmtId="0" fontId="2" fillId="3" borderId="7" xfId="2" applyFont="1" applyFill="1" applyBorder="1" applyAlignment="1" applyProtection="1">
      <alignment vertical="center"/>
    </xf>
    <xf numFmtId="0" fontId="2" fillId="3" borderId="1" xfId="2" applyFont="1" applyFill="1" applyBorder="1" applyAlignment="1" applyProtection="1">
      <alignment vertical="center"/>
    </xf>
    <xf numFmtId="0" fontId="5" fillId="3" borderId="2" xfId="2" applyFont="1" applyFill="1" applyBorder="1" applyAlignment="1" applyProtection="1">
      <alignment vertical="center"/>
    </xf>
    <xf numFmtId="0" fontId="6" fillId="3" borderId="0" xfId="2" applyFont="1" applyFill="1" applyBorder="1" applyAlignment="1" applyProtection="1">
      <alignment horizontal="left" vertical="center"/>
    </xf>
    <xf numFmtId="0" fontId="6" fillId="3" borderId="9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14" fillId="2" borderId="5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9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14" fillId="3" borderId="8" xfId="2" applyFont="1" applyFill="1" applyBorder="1" applyAlignment="1" applyProtection="1">
      <alignment vertical="center"/>
    </xf>
    <xf numFmtId="0" fontId="14" fillId="3" borderId="0" xfId="2" applyFont="1" applyFill="1" applyBorder="1" applyAlignment="1" applyProtection="1">
      <alignment vertical="center"/>
    </xf>
    <xf numFmtId="0" fontId="14" fillId="3" borderId="9" xfId="2" applyFont="1" applyFill="1" applyBorder="1" applyAlignment="1" applyProtection="1">
      <alignment vertical="center"/>
    </xf>
    <xf numFmtId="0" fontId="7" fillId="3" borderId="2" xfId="2" applyFont="1" applyFill="1" applyBorder="1" applyAlignment="1" applyProtection="1">
      <alignment vertical="center"/>
    </xf>
    <xf numFmtId="0" fontId="9" fillId="3" borderId="7" xfId="2" applyFont="1" applyFill="1" applyBorder="1" applyAlignment="1" applyProtection="1">
      <alignment vertical="center"/>
    </xf>
    <xf numFmtId="0" fontId="9" fillId="3" borderId="1" xfId="2" applyFont="1" applyFill="1" applyBorder="1" applyAlignment="1" applyProtection="1">
      <alignment vertical="center"/>
    </xf>
    <xf numFmtId="0" fontId="7" fillId="3" borderId="8" xfId="2" applyFont="1" applyFill="1" applyBorder="1" applyAlignment="1" applyProtection="1">
      <alignment vertical="center"/>
    </xf>
    <xf numFmtId="0" fontId="8" fillId="3" borderId="0" xfId="2" applyFont="1" applyFill="1" applyBorder="1" applyAlignment="1" applyProtection="1">
      <alignment horizontal="left" vertical="center"/>
    </xf>
    <xf numFmtId="0" fontId="8" fillId="3" borderId="9" xfId="2" applyFont="1" applyFill="1" applyBorder="1" applyAlignment="1" applyProtection="1">
      <alignment horizontal="left" vertical="center"/>
    </xf>
    <xf numFmtId="0" fontId="9" fillId="3" borderId="9" xfId="2" applyFont="1" applyFill="1" applyBorder="1" applyAlignment="1" applyProtection="1">
      <alignment vertical="center"/>
    </xf>
    <xf numFmtId="0" fontId="11" fillId="3" borderId="0" xfId="4" applyFont="1" applyFill="1" applyBorder="1" applyAlignment="1" applyProtection="1">
      <alignment horizontal="center" vertical="center"/>
    </xf>
    <xf numFmtId="0" fontId="11" fillId="3" borderId="13" xfId="4" applyFont="1" applyFill="1" applyBorder="1" applyAlignment="1" applyProtection="1">
      <alignment vertical="center"/>
    </xf>
    <xf numFmtId="0" fontId="11" fillId="3" borderId="8" xfId="4" applyFont="1" applyFill="1" applyBorder="1" applyAlignment="1" applyProtection="1">
      <alignment horizontal="center" vertical="center"/>
    </xf>
    <xf numFmtId="0" fontId="11" fillId="3" borderId="9" xfId="4" applyFont="1" applyFill="1" applyBorder="1" applyAlignment="1" applyProtection="1">
      <alignment vertical="center"/>
    </xf>
    <xf numFmtId="0" fontId="17" fillId="3" borderId="9" xfId="4" applyFont="1" applyFill="1" applyBorder="1" applyAlignment="1" applyProtection="1">
      <alignment horizontal="left" vertical="center"/>
    </xf>
    <xf numFmtId="0" fontId="9" fillId="3" borderId="0" xfId="2" applyFont="1" applyFill="1" applyBorder="1" applyAlignment="1" applyProtection="1">
      <alignment vertical="center"/>
    </xf>
    <xf numFmtId="0" fontId="20" fillId="0" borderId="0" xfId="0" applyFont="1"/>
    <xf numFmtId="0" fontId="2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5" fillId="3" borderId="0" xfId="5" applyFont="1" applyFill="1"/>
    <xf numFmtId="0" fontId="23" fillId="3" borderId="0" xfId="5" applyFont="1" applyFill="1" applyAlignment="1">
      <alignment horizontal="center"/>
    </xf>
    <xf numFmtId="0" fontId="24" fillId="3" borderId="0" xfId="5" applyFill="1"/>
    <xf numFmtId="0" fontId="23" fillId="3" borderId="0" xfId="5" applyFont="1" applyFill="1"/>
    <xf numFmtId="44" fontId="24" fillId="3" borderId="0" xfId="5" applyNumberFormat="1" applyFill="1"/>
    <xf numFmtId="0" fontId="23" fillId="3" borderId="15" xfId="5" applyFont="1" applyFill="1" applyBorder="1" applyAlignment="1" applyProtection="1">
      <alignment horizontal="center" vertical="center"/>
    </xf>
    <xf numFmtId="0" fontId="23" fillId="3" borderId="16" xfId="5" applyFont="1" applyFill="1" applyBorder="1" applyAlignment="1" applyProtection="1">
      <alignment horizontal="center" vertical="center"/>
    </xf>
    <xf numFmtId="0" fontId="23" fillId="3" borderId="17" xfId="5" applyFont="1" applyFill="1" applyBorder="1" applyAlignment="1" applyProtection="1">
      <alignment horizontal="center" vertical="center"/>
    </xf>
    <xf numFmtId="0" fontId="22" fillId="6" borderId="18" xfId="5" applyFont="1" applyFill="1" applyBorder="1" applyAlignment="1">
      <alignment horizontal="center" vertical="center" wrapText="1"/>
    </xf>
    <xf numFmtId="0" fontId="24" fillId="3" borderId="0" xfId="5" applyFill="1" applyAlignment="1">
      <alignment vertical="center"/>
    </xf>
    <xf numFmtId="0" fontId="24" fillId="3" borderId="19" xfId="5" applyFill="1" applyBorder="1" applyProtection="1"/>
    <xf numFmtId="167" fontId="24" fillId="3" borderId="20" xfId="5" applyNumberFormat="1" applyFill="1" applyBorder="1" applyProtection="1"/>
    <xf numFmtId="167" fontId="24" fillId="3" borderId="21" xfId="5" applyNumberFormat="1" applyFill="1" applyBorder="1" applyProtection="1"/>
    <xf numFmtId="167" fontId="24" fillId="6" borderId="22" xfId="5" applyNumberFormat="1" applyFill="1" applyBorder="1" applyProtection="1">
      <protection locked="0"/>
    </xf>
    <xf numFmtId="0" fontId="24" fillId="3" borderId="23" xfId="5" applyFill="1" applyBorder="1" applyProtection="1"/>
    <xf numFmtId="167" fontId="24" fillId="3" borderId="24" xfId="5" applyNumberFormat="1" applyFill="1" applyBorder="1" applyProtection="1"/>
    <xf numFmtId="167" fontId="24" fillId="3" borderId="3" xfId="5" applyNumberFormat="1" applyFill="1" applyBorder="1" applyProtection="1"/>
    <xf numFmtId="167" fontId="0" fillId="6" borderId="25" xfId="5" applyNumberFormat="1" applyFont="1" applyFill="1" applyBorder="1" applyProtection="1">
      <protection locked="0"/>
    </xf>
    <xf numFmtId="167" fontId="24" fillId="6" borderId="25" xfId="5" applyNumberFormat="1" applyFill="1" applyBorder="1" applyProtection="1">
      <protection locked="0"/>
    </xf>
    <xf numFmtId="0" fontId="23" fillId="3" borderId="23" xfId="5" applyFont="1" applyFill="1" applyBorder="1" applyProtection="1"/>
    <xf numFmtId="167" fontId="23" fillId="3" borderId="24" xfId="5" applyNumberFormat="1" applyFont="1" applyFill="1" applyBorder="1" applyProtection="1"/>
    <xf numFmtId="167" fontId="23" fillId="3" borderId="3" xfId="5" applyNumberFormat="1" applyFont="1" applyFill="1" applyBorder="1" applyProtection="1"/>
    <xf numFmtId="167" fontId="23" fillId="6" borderId="25" xfId="5" applyNumberFormat="1" applyFont="1" applyFill="1" applyBorder="1" applyProtection="1">
      <protection locked="0"/>
    </xf>
    <xf numFmtId="0" fontId="26" fillId="3" borderId="23" xfId="5" applyFont="1" applyFill="1" applyBorder="1" applyAlignment="1" applyProtection="1">
      <alignment wrapText="1"/>
    </xf>
    <xf numFmtId="167" fontId="24" fillId="3" borderId="24" xfId="5" applyNumberFormat="1" applyFill="1" applyBorder="1" applyAlignment="1" applyProtection="1">
      <alignment vertical="center"/>
    </xf>
    <xf numFmtId="167" fontId="24" fillId="3" borderId="3" xfId="5" applyNumberFormat="1" applyFill="1" applyBorder="1" applyAlignment="1" applyProtection="1">
      <alignment vertical="center"/>
    </xf>
    <xf numFmtId="167" fontId="24" fillId="6" borderId="25" xfId="5" applyNumberFormat="1" applyFill="1" applyBorder="1" applyAlignment="1" applyProtection="1">
      <alignment vertical="center"/>
      <protection locked="0"/>
    </xf>
    <xf numFmtId="0" fontId="26" fillId="3" borderId="26" xfId="5" applyFont="1" applyFill="1" applyBorder="1" applyProtection="1"/>
    <xf numFmtId="167" fontId="24" fillId="3" borderId="27" xfId="5" applyNumberFormat="1" applyFill="1" applyBorder="1" applyProtection="1"/>
    <xf numFmtId="167" fontId="24" fillId="3" borderId="14" xfId="5" applyNumberFormat="1" applyFill="1" applyBorder="1" applyProtection="1"/>
    <xf numFmtId="167" fontId="24" fillId="6" borderId="28" xfId="5" applyNumberFormat="1" applyFill="1" applyBorder="1" applyProtection="1">
      <protection locked="0"/>
    </xf>
    <xf numFmtId="0" fontId="23" fillId="3" borderId="26" xfId="5" applyFont="1" applyFill="1" applyBorder="1" applyProtection="1"/>
    <xf numFmtId="167" fontId="23" fillId="3" borderId="27" xfId="5" applyNumberFormat="1" applyFont="1" applyFill="1" applyBorder="1" applyProtection="1"/>
    <xf numFmtId="167" fontId="23" fillId="3" borderId="14" xfId="5" applyNumberFormat="1" applyFont="1" applyFill="1" applyBorder="1" applyProtection="1"/>
    <xf numFmtId="167" fontId="23" fillId="6" borderId="28" xfId="5" applyNumberFormat="1" applyFont="1" applyFill="1" applyBorder="1" applyProtection="1">
      <protection locked="0"/>
    </xf>
    <xf numFmtId="0" fontId="23" fillId="7" borderId="19" xfId="5" applyFont="1" applyFill="1" applyBorder="1" applyAlignment="1" applyProtection="1">
      <alignment horizontal="right"/>
    </xf>
    <xf numFmtId="2" fontId="23" fillId="7" borderId="20" xfId="5" applyNumberFormat="1" applyFont="1" applyFill="1" applyBorder="1" applyProtection="1"/>
    <xf numFmtId="2" fontId="23" fillId="7" borderId="21" xfId="5" applyNumberFormat="1" applyFont="1" applyFill="1" applyBorder="1" applyProtection="1"/>
    <xf numFmtId="167" fontId="23" fillId="6" borderId="28" xfId="5" applyNumberFormat="1" applyFont="1" applyFill="1" applyBorder="1" applyProtection="1"/>
    <xf numFmtId="0" fontId="23" fillId="3" borderId="29" xfId="5" applyFont="1" applyFill="1" applyBorder="1" applyAlignment="1" applyProtection="1">
      <alignment horizontal="right" vertical="center" wrapText="1"/>
    </xf>
    <xf numFmtId="0" fontId="24" fillId="3" borderId="30" xfId="5" applyFill="1" applyBorder="1" applyAlignment="1" applyProtection="1">
      <alignment vertical="center"/>
    </xf>
    <xf numFmtId="2" fontId="23" fillId="3" borderId="30" xfId="5" applyNumberFormat="1" applyFont="1" applyFill="1" applyBorder="1" applyAlignment="1" applyProtection="1">
      <alignment vertical="center"/>
    </xf>
    <xf numFmtId="168" fontId="24" fillId="3" borderId="31" xfId="5" applyNumberFormat="1" applyFill="1" applyBorder="1" applyAlignment="1">
      <alignment vertical="center"/>
    </xf>
    <xf numFmtId="0" fontId="23" fillId="3" borderId="0" xfId="5" applyFont="1" applyFill="1" applyBorder="1" applyAlignment="1">
      <alignment horizontal="right"/>
    </xf>
    <xf numFmtId="2" fontId="24" fillId="3" borderId="0" xfId="5" applyNumberFormat="1" applyFill="1" applyBorder="1"/>
    <xf numFmtId="0" fontId="24" fillId="3" borderId="0" xfId="5" applyFill="1" applyBorder="1"/>
    <xf numFmtId="0" fontId="23" fillId="3" borderId="29" xfId="5" applyFont="1" applyFill="1" applyBorder="1" applyAlignment="1">
      <alignment horizontal="center"/>
    </xf>
    <xf numFmtId="0" fontId="24" fillId="7" borderId="5" xfId="5" applyFill="1" applyBorder="1" applyAlignment="1">
      <alignment horizontal="center"/>
    </xf>
    <xf numFmtId="0" fontId="23" fillId="3" borderId="0" xfId="5" applyFont="1" applyFill="1" applyBorder="1" applyAlignment="1">
      <alignment horizontal="center"/>
    </xf>
    <xf numFmtId="0" fontId="23" fillId="3" borderId="0" xfId="5" applyFont="1" applyFill="1" applyBorder="1" applyAlignment="1">
      <alignment horizontal="left"/>
    </xf>
    <xf numFmtId="0" fontId="23" fillId="3" borderId="0" xfId="5" applyFont="1" applyFill="1" applyAlignment="1">
      <alignment horizontal="left"/>
    </xf>
    <xf numFmtId="166" fontId="0" fillId="4" borderId="5" xfId="0" applyNumberFormat="1" applyFill="1" applyBorder="1" applyAlignment="1">
      <alignment horizontal="center" vertical="center"/>
    </xf>
    <xf numFmtId="0" fontId="12" fillId="0" borderId="0" xfId="0" applyFont="1"/>
    <xf numFmtId="2" fontId="23" fillId="4" borderId="5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66" fontId="23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23" fillId="3" borderId="5" xfId="0" applyNumberFormat="1" applyFon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2" fontId="23" fillId="5" borderId="5" xfId="0" applyNumberFormat="1" applyFont="1" applyFill="1" applyBorder="1" applyAlignment="1">
      <alignment horizontal="center" vertical="center"/>
    </xf>
    <xf numFmtId="1" fontId="28" fillId="8" borderId="3" xfId="3" quotePrefix="1" applyNumberFormat="1" applyFont="1" applyFill="1" applyBorder="1" applyAlignment="1">
      <alignment vertical="center"/>
    </xf>
    <xf numFmtId="0" fontId="20" fillId="0" borderId="0" xfId="0" applyFont="1"/>
    <xf numFmtId="0" fontId="12" fillId="0" borderId="0" xfId="0" applyFont="1"/>
    <xf numFmtId="0" fontId="11" fillId="3" borderId="11" xfId="4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vertical="center"/>
    </xf>
    <xf numFmtId="0" fontId="5" fillId="3" borderId="7" xfId="4" applyFont="1" applyFill="1" applyBorder="1" applyAlignment="1" applyProtection="1">
      <alignment vertical="center"/>
    </xf>
    <xf numFmtId="0" fontId="5" fillId="3" borderId="0" xfId="4" applyFont="1" applyFill="1" applyBorder="1" applyAlignment="1" applyProtection="1">
      <alignment vertical="center"/>
    </xf>
    <xf numFmtId="0" fontId="7" fillId="3" borderId="1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vertical="top" wrapText="1"/>
    </xf>
    <xf numFmtId="0" fontId="20" fillId="0" borderId="7" xfId="0" applyFont="1" applyBorder="1"/>
    <xf numFmtId="43" fontId="10" fillId="2" borderId="0" xfId="3" applyNumberFormat="1" applyFont="1" applyFill="1" applyBorder="1" applyAlignment="1">
      <alignment horizontal="center" vertical="center"/>
    </xf>
    <xf numFmtId="43" fontId="10" fillId="2" borderId="11" xfId="3" applyNumberFormat="1" applyFont="1" applyFill="1" applyBorder="1" applyAlignment="1">
      <alignment horizontal="center" vertical="center"/>
    </xf>
    <xf numFmtId="43" fontId="28" fillId="8" borderId="3" xfId="3" quotePrefix="1" applyNumberFormat="1" applyFont="1" applyFill="1" applyBorder="1" applyAlignment="1">
      <alignment vertical="center"/>
    </xf>
    <xf numFmtId="43" fontId="28" fillId="8" borderId="3" xfId="7" quotePrefix="1" applyNumberFormat="1" applyFont="1" applyFill="1" applyBorder="1" applyAlignment="1">
      <alignment vertical="center"/>
    </xf>
    <xf numFmtId="43" fontId="20" fillId="0" borderId="0" xfId="0" applyNumberFormat="1" applyFont="1"/>
    <xf numFmtId="43" fontId="11" fillId="2" borderId="5" xfId="3" applyNumberFormat="1" applyFont="1" applyFill="1" applyBorder="1" applyAlignment="1">
      <alignment horizontal="center" vertical="center"/>
    </xf>
    <xf numFmtId="43" fontId="28" fillId="8" borderId="6" xfId="7" applyNumberFormat="1" applyFont="1" applyFill="1" applyBorder="1" applyAlignment="1">
      <alignment horizontal="center" vertical="center"/>
    </xf>
    <xf numFmtId="43" fontId="28" fillId="8" borderId="6" xfId="7" applyFont="1" applyFill="1" applyBorder="1" applyAlignment="1">
      <alignment horizontal="center" vertical="center"/>
    </xf>
    <xf numFmtId="164" fontId="28" fillId="8" borderId="6" xfId="3" applyNumberFormat="1" applyFont="1" applyFill="1" applyBorder="1" applyAlignment="1">
      <alignment horizontal="center" vertical="center"/>
    </xf>
    <xf numFmtId="164" fontId="28" fillId="8" borderId="4" xfId="3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31" fillId="0" borderId="0" xfId="0" applyFont="1" applyBorder="1"/>
    <xf numFmtId="0" fontId="31" fillId="0" borderId="0" xfId="0" applyFont="1"/>
    <xf numFmtId="0" fontId="31" fillId="3" borderId="0" xfId="0" applyFont="1" applyFill="1"/>
    <xf numFmtId="0" fontId="31" fillId="3" borderId="0" xfId="0" applyFont="1" applyFill="1" applyBorder="1"/>
    <xf numFmtId="0" fontId="0" fillId="0" borderId="0" xfId="0" applyBorder="1"/>
    <xf numFmtId="2" fontId="32" fillId="0" borderId="0" xfId="0" applyNumberFormat="1" applyFont="1" applyBorder="1"/>
    <xf numFmtId="2" fontId="32" fillId="0" borderId="0" xfId="0" applyNumberFormat="1" applyFont="1"/>
    <xf numFmtId="0" fontId="0" fillId="0" borderId="0" xfId="0" applyProtection="1">
      <protection hidden="1"/>
    </xf>
    <xf numFmtId="2" fontId="28" fillId="8" borderId="4" xfId="9" applyNumberFormat="1" applyFont="1" applyFill="1" applyBorder="1" applyAlignment="1" applyProtection="1">
      <alignment horizontal="center" vertical="center"/>
      <protection hidden="1"/>
    </xf>
    <xf numFmtId="0" fontId="31" fillId="11" borderId="0" xfId="0" applyFont="1" applyFill="1" applyBorder="1"/>
    <xf numFmtId="0" fontId="31" fillId="11" borderId="0" xfId="0" applyFont="1" applyFill="1"/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Fill="1" applyBorder="1" applyAlignment="1" applyProtection="1">
      <alignment horizontal="center" vertical="center" shrinkToFit="1"/>
      <protection locked="0"/>
    </xf>
    <xf numFmtId="2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8" fillId="8" borderId="6" xfId="9" applyFont="1" applyFill="1" applyBorder="1" applyAlignment="1" applyProtection="1">
      <alignment horizontal="center" vertical="center"/>
      <protection hidden="1"/>
    </xf>
    <xf numFmtId="0" fontId="28" fillId="8" borderId="3" xfId="9" applyFont="1" applyFill="1" applyBorder="1" applyAlignment="1" applyProtection="1">
      <alignment horizontal="center" vertical="center"/>
      <protection hidden="1"/>
    </xf>
    <xf numFmtId="2" fontId="28" fillId="8" borderId="6" xfId="9" applyNumberFormat="1" applyFont="1" applyFill="1" applyBorder="1" applyAlignment="1" applyProtection="1">
      <alignment horizontal="center" vertical="center"/>
      <protection hidden="1"/>
    </xf>
    <xf numFmtId="0" fontId="0" fillId="12" borderId="0" xfId="0" applyFill="1"/>
    <xf numFmtId="0" fontId="0" fillId="0" borderId="0" xfId="0" applyFill="1"/>
    <xf numFmtId="0" fontId="0" fillId="0" borderId="0" xfId="0" applyFont="1" applyFill="1" applyProtection="1">
      <protection hidden="1"/>
    </xf>
    <xf numFmtId="1" fontId="28" fillId="8" borderId="5" xfId="3" quotePrefix="1" applyNumberFormat="1" applyFont="1" applyFill="1" applyBorder="1" applyAlignment="1">
      <alignment horizontal="center" vertical="center"/>
    </xf>
    <xf numFmtId="1" fontId="28" fillId="8" borderId="5" xfId="9" applyNumberFormat="1" applyFont="1" applyFill="1" applyBorder="1" applyAlignment="1" applyProtection="1">
      <alignment vertical="center"/>
      <protection hidden="1"/>
    </xf>
    <xf numFmtId="1" fontId="12" fillId="0" borderId="5" xfId="0" applyNumberFormat="1" applyFont="1" applyFill="1" applyBorder="1" applyAlignment="1" applyProtection="1">
      <alignment horizontal="center" shrinkToFit="1"/>
      <protection locked="0"/>
    </xf>
    <xf numFmtId="2" fontId="12" fillId="3" borderId="5" xfId="0" applyNumberFormat="1" applyFont="1" applyFill="1" applyBorder="1" applyAlignment="1" applyProtection="1">
      <alignment vertical="center" shrinkToFit="1"/>
      <protection locked="0"/>
    </xf>
    <xf numFmtId="1" fontId="31" fillId="0" borderId="5" xfId="0" applyNumberFormat="1" applyFont="1" applyFill="1" applyBorder="1" applyAlignment="1">
      <alignment horizontal="center"/>
    </xf>
    <xf numFmtId="1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1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1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1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/>
    </xf>
    <xf numFmtId="43" fontId="10" fillId="2" borderId="9" xfId="3" applyNumberFormat="1" applyFont="1" applyFill="1" applyBorder="1" applyAlignment="1">
      <alignment horizontal="center" vertical="center"/>
    </xf>
    <xf numFmtId="43" fontId="12" fillId="2" borderId="9" xfId="3" applyNumberFormat="1" applyFont="1" applyFill="1" applyBorder="1" applyAlignment="1">
      <alignment vertical="center"/>
    </xf>
    <xf numFmtId="43" fontId="10" fillId="2" borderId="12" xfId="3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43" fontId="28" fillId="8" borderId="4" xfId="3" quotePrefix="1" applyNumberFormat="1" applyFont="1" applyFill="1" applyBorder="1" applyAlignment="1">
      <alignment vertical="center"/>
    </xf>
    <xf numFmtId="43" fontId="28" fillId="8" borderId="4" xfId="7" quotePrefix="1" applyNumberFormat="1" applyFont="1" applyFill="1" applyBorder="1" applyAlignment="1">
      <alignment vertical="center"/>
    </xf>
    <xf numFmtId="43" fontId="28" fillId="8" borderId="4" xfId="7" applyFont="1" applyFill="1" applyBorder="1" applyAlignment="1">
      <alignment horizontal="center" vertical="center"/>
    </xf>
    <xf numFmtId="43" fontId="28" fillId="8" borderId="4" xfId="7" applyNumberFormat="1" applyFont="1" applyFill="1" applyBorder="1" applyAlignment="1">
      <alignment horizontal="center" vertical="center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165" fontId="7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7" fillId="3" borderId="3" xfId="2" applyNumberFormat="1" applyFont="1" applyFill="1" applyBorder="1" applyAlignment="1" applyProtection="1">
      <alignment horizontal="left" vertical="center" wrapText="1"/>
      <protection locked="0"/>
    </xf>
    <xf numFmtId="165" fontId="7" fillId="3" borderId="4" xfId="2" applyNumberFormat="1" applyFont="1" applyFill="1" applyBorder="1" applyAlignment="1" applyProtection="1">
      <alignment horizontal="left" vertical="center" wrapText="1"/>
      <protection locked="0"/>
    </xf>
    <xf numFmtId="0" fontId="9" fillId="3" borderId="6" xfId="2" applyFont="1" applyFill="1" applyBorder="1" applyAlignment="1" applyProtection="1">
      <alignment horizontal="center" vertical="center"/>
      <protection locked="0"/>
    </xf>
    <xf numFmtId="0" fontId="9" fillId="3" borderId="3" xfId="2" applyFont="1" applyFill="1" applyBorder="1" applyAlignment="1" applyProtection="1">
      <alignment horizontal="center" vertical="center"/>
      <protection locked="0"/>
    </xf>
    <xf numFmtId="0" fontId="9" fillId="3" borderId="4" xfId="2" applyFont="1" applyFill="1" applyBorder="1" applyAlignment="1" applyProtection="1">
      <alignment horizontal="center" vertical="center"/>
      <protection locked="0"/>
    </xf>
    <xf numFmtId="0" fontId="9" fillId="3" borderId="6" xfId="2" applyFont="1" applyFill="1" applyBorder="1" applyAlignment="1" applyProtection="1">
      <alignment horizontal="center" vertical="center" wrapText="1"/>
      <protection locked="0"/>
    </xf>
    <xf numFmtId="0" fontId="9" fillId="3" borderId="3" xfId="2" applyFont="1" applyFill="1" applyBorder="1" applyAlignment="1" applyProtection="1">
      <alignment horizontal="center" vertical="center" wrapText="1"/>
      <protection locked="0"/>
    </xf>
    <xf numFmtId="0" fontId="9" fillId="3" borderId="4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/>
    </xf>
    <xf numFmtId="0" fontId="18" fillId="3" borderId="11" xfId="2" applyFont="1" applyFill="1" applyBorder="1" applyAlignment="1" applyProtection="1">
      <alignment horizontal="center" vertical="center"/>
    </xf>
    <xf numFmtId="0" fontId="18" fillId="3" borderId="12" xfId="2" applyFont="1" applyFill="1" applyBorder="1" applyAlignment="1" applyProtection="1">
      <alignment horizontal="center" vertical="center"/>
    </xf>
    <xf numFmtId="165" fontId="7" fillId="3" borderId="6" xfId="2" applyNumberFormat="1" applyFont="1" applyFill="1" applyBorder="1" applyAlignment="1" applyProtection="1">
      <alignment horizontal="center" vertical="center" wrapText="1"/>
      <protection locked="0"/>
    </xf>
    <xf numFmtId="165" fontId="7" fillId="3" borderId="3" xfId="2" applyNumberFormat="1" applyFont="1" applyFill="1" applyBorder="1" applyAlignment="1" applyProtection="1">
      <alignment horizontal="center" vertical="center" wrapText="1"/>
      <protection locked="0"/>
    </xf>
    <xf numFmtId="165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2" applyFont="1" applyFill="1" applyBorder="1" applyAlignment="1" applyProtection="1">
      <alignment horizontal="center" vertical="center"/>
    </xf>
    <xf numFmtId="0" fontId="9" fillId="3" borderId="7" xfId="2" applyFont="1" applyFill="1" applyBorder="1" applyAlignment="1" applyProtection="1">
      <alignment horizontal="center" vertical="center"/>
    </xf>
    <xf numFmtId="0" fontId="9" fillId="3" borderId="1" xfId="2" applyFont="1" applyFill="1" applyBorder="1" applyAlignment="1" applyProtection="1">
      <alignment horizontal="center" vertical="center"/>
    </xf>
    <xf numFmtId="0" fontId="9" fillId="3" borderId="0" xfId="2" applyFont="1" applyFill="1" applyBorder="1" applyAlignment="1" applyProtection="1">
      <alignment horizontal="center" vertical="center" wrapText="1"/>
    </xf>
    <xf numFmtId="0" fontId="9" fillId="3" borderId="11" xfId="2" applyFont="1" applyFill="1" applyBorder="1" applyAlignment="1" applyProtection="1">
      <alignment horizontal="center" vertical="center" wrapText="1"/>
    </xf>
    <xf numFmtId="0" fontId="3" fillId="3" borderId="5" xfId="4" applyFont="1" applyFill="1" applyBorder="1" applyAlignment="1" applyProtection="1">
      <alignment horizontal="center" vertical="center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9" xfId="2" applyFont="1" applyFill="1" applyBorder="1" applyAlignment="1" applyProtection="1">
      <alignment horizontal="left" vertical="top" wrapText="1"/>
    </xf>
    <xf numFmtId="0" fontId="2" fillId="3" borderId="7" xfId="2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3" borderId="0" xfId="2" applyFont="1" applyFill="1" applyBorder="1" applyAlignment="1" applyProtection="1">
      <alignment horizontal="center" vertical="center"/>
    </xf>
    <xf numFmtId="0" fontId="2" fillId="3" borderId="9" xfId="2" applyFont="1" applyFill="1" applyBorder="1" applyAlignment="1" applyProtection="1">
      <alignment horizontal="center" vertical="center"/>
    </xf>
    <xf numFmtId="0" fontId="9" fillId="3" borderId="11" xfId="2" applyFont="1" applyFill="1" applyBorder="1" applyAlignment="1" applyProtection="1">
      <alignment horizontal="center" vertical="center"/>
    </xf>
    <xf numFmtId="0" fontId="9" fillId="3" borderId="12" xfId="2" applyFont="1" applyFill="1" applyBorder="1" applyAlignment="1" applyProtection="1">
      <alignment horizontal="center" vertical="center"/>
    </xf>
    <xf numFmtId="0" fontId="18" fillId="3" borderId="10" xfId="2" applyFont="1" applyFill="1" applyBorder="1" applyAlignment="1" applyProtection="1">
      <alignment horizontal="center" vertical="center" wrapText="1"/>
    </xf>
    <xf numFmtId="0" fontId="18" fillId="3" borderId="11" xfId="2" applyFont="1" applyFill="1" applyBorder="1" applyAlignment="1" applyProtection="1">
      <alignment horizontal="center" vertical="center" wrapText="1"/>
    </xf>
    <xf numFmtId="0" fontId="18" fillId="3" borderId="12" xfId="2" applyFont="1" applyFill="1" applyBorder="1" applyAlignment="1" applyProtection="1">
      <alignment horizontal="center" vertical="center" wrapText="1"/>
    </xf>
    <xf numFmtId="0" fontId="9" fillId="3" borderId="10" xfId="2" applyFont="1" applyFill="1" applyBorder="1" applyAlignment="1" applyProtection="1">
      <alignment horizontal="center" vertical="center"/>
    </xf>
    <xf numFmtId="165" fontId="9" fillId="3" borderId="10" xfId="2" applyNumberFormat="1" applyFont="1" applyFill="1" applyBorder="1" applyAlignment="1" applyProtection="1">
      <alignment horizontal="center" vertical="center"/>
    </xf>
    <xf numFmtId="165" fontId="9" fillId="3" borderId="11" xfId="2" applyNumberFormat="1" applyFont="1" applyFill="1" applyBorder="1" applyAlignment="1" applyProtection="1">
      <alignment horizontal="center" vertical="center"/>
    </xf>
    <xf numFmtId="1" fontId="12" fillId="3" borderId="6" xfId="3" quotePrefix="1" applyNumberFormat="1" applyFont="1" applyFill="1" applyBorder="1" applyAlignment="1">
      <alignment horizontal="center" vertical="center"/>
    </xf>
    <xf numFmtId="1" fontId="12" fillId="3" borderId="3" xfId="3" quotePrefix="1" applyNumberFormat="1" applyFont="1" applyFill="1" applyBorder="1" applyAlignment="1">
      <alignment horizontal="center" vertical="center"/>
    </xf>
    <xf numFmtId="1" fontId="12" fillId="3" borderId="4" xfId="3" quotePrefix="1" applyNumberFormat="1" applyFont="1" applyFill="1" applyBorder="1" applyAlignment="1">
      <alignment horizontal="center" vertical="center"/>
    </xf>
    <xf numFmtId="49" fontId="29" fillId="3" borderId="6" xfId="3" applyNumberFormat="1" applyFont="1" applyFill="1" applyBorder="1" applyAlignment="1">
      <alignment horizontal="left" vertical="center" wrapText="1"/>
    </xf>
    <xf numFmtId="49" fontId="29" fillId="3" borderId="3" xfId="3" applyNumberFormat="1" applyFont="1" applyFill="1" applyBorder="1" applyAlignment="1">
      <alignment horizontal="left" vertical="center" wrapText="1"/>
    </xf>
    <xf numFmtId="49" fontId="29" fillId="3" borderId="4" xfId="3" applyNumberFormat="1" applyFont="1" applyFill="1" applyBorder="1" applyAlignment="1">
      <alignment horizontal="left" vertical="center" wrapText="1"/>
    </xf>
    <xf numFmtId="49" fontId="12" fillId="3" borderId="6" xfId="3" applyNumberFormat="1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left" vertical="center" wrapText="1"/>
    </xf>
    <xf numFmtId="49" fontId="12" fillId="3" borderId="4" xfId="3" applyNumberFormat="1" applyFont="1" applyFill="1" applyBorder="1" applyAlignment="1">
      <alignment horizontal="left" vertical="center" wrapText="1"/>
    </xf>
    <xf numFmtId="164" fontId="12" fillId="3" borderId="6" xfId="3" applyNumberFormat="1" applyFont="1" applyFill="1" applyBorder="1" applyAlignment="1">
      <alignment horizontal="center" vertical="center"/>
    </xf>
    <xf numFmtId="164" fontId="12" fillId="3" borderId="4" xfId="3" applyNumberFormat="1" applyFont="1" applyFill="1" applyBorder="1" applyAlignment="1">
      <alignment horizontal="center" vertical="center"/>
    </xf>
    <xf numFmtId="43" fontId="12" fillId="3" borderId="6" xfId="7" applyFont="1" applyFill="1" applyBorder="1" applyAlignment="1">
      <alignment horizontal="center" vertical="center"/>
    </xf>
    <xf numFmtId="43" fontId="12" fillId="3" borderId="4" xfId="7" applyFont="1" applyFill="1" applyBorder="1" applyAlignment="1">
      <alignment horizontal="center" vertical="center"/>
    </xf>
    <xf numFmtId="43" fontId="12" fillId="3" borderId="6" xfId="7" applyNumberFormat="1" applyFont="1" applyFill="1" applyBorder="1" applyAlignment="1">
      <alignment horizontal="center" vertical="center" wrapText="1"/>
    </xf>
    <xf numFmtId="43" fontId="12" fillId="3" borderId="4" xfId="7" applyNumberFormat="1" applyFont="1" applyFill="1" applyBorder="1" applyAlignment="1">
      <alignment horizontal="center" vertical="center" wrapText="1"/>
    </xf>
    <xf numFmtId="164" fontId="12" fillId="3" borderId="5" xfId="3" applyNumberFormat="1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 wrapText="1"/>
    </xf>
    <xf numFmtId="49" fontId="12" fillId="3" borderId="5" xfId="3" applyNumberFormat="1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left" vertical="center" wrapText="1"/>
    </xf>
    <xf numFmtId="49" fontId="12" fillId="0" borderId="3" xfId="3" applyNumberFormat="1" applyFont="1" applyFill="1" applyBorder="1" applyAlignment="1">
      <alignment horizontal="left" vertical="center" wrapText="1"/>
    </xf>
    <xf numFmtId="49" fontId="12" fillId="0" borderId="4" xfId="3" applyNumberFormat="1" applyFont="1" applyFill="1" applyBorder="1" applyAlignment="1">
      <alignment horizontal="left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1" fontId="28" fillId="8" borderId="6" xfId="3" quotePrefix="1" applyNumberFormat="1" applyFont="1" applyFill="1" applyBorder="1" applyAlignment="1">
      <alignment horizontal="center" vertical="center"/>
    </xf>
    <xf numFmtId="1" fontId="28" fillId="8" borderId="3" xfId="3" quotePrefix="1" applyNumberFormat="1" applyFont="1" applyFill="1" applyBorder="1" applyAlignment="1">
      <alignment horizontal="center" vertical="center"/>
    </xf>
    <xf numFmtId="1" fontId="28" fillId="8" borderId="4" xfId="3" quotePrefix="1" applyNumberFormat="1" applyFont="1" applyFill="1" applyBorder="1" applyAlignment="1">
      <alignment horizontal="center" vertical="center"/>
    </xf>
    <xf numFmtId="49" fontId="28" fillId="8" borderId="6" xfId="3" applyNumberFormat="1" applyFont="1" applyFill="1" applyBorder="1" applyAlignment="1">
      <alignment horizontal="left" vertical="center" wrapText="1"/>
    </xf>
    <xf numFmtId="49" fontId="28" fillId="8" borderId="3" xfId="3" applyNumberFormat="1" applyFont="1" applyFill="1" applyBorder="1" applyAlignment="1">
      <alignment horizontal="left" vertical="center" wrapText="1"/>
    </xf>
    <xf numFmtId="49" fontId="28" fillId="8" borderId="4" xfId="3" applyNumberFormat="1" applyFont="1" applyFill="1" applyBorder="1" applyAlignment="1">
      <alignment horizontal="left" vertical="center" wrapText="1"/>
    </xf>
    <xf numFmtId="164" fontId="28" fillId="8" borderId="6" xfId="3" applyNumberFormat="1" applyFont="1" applyFill="1" applyBorder="1" applyAlignment="1">
      <alignment horizontal="center" vertical="center"/>
    </xf>
    <xf numFmtId="164" fontId="28" fillId="8" borderId="4" xfId="3" applyNumberFormat="1" applyFont="1" applyFill="1" applyBorder="1" applyAlignment="1">
      <alignment horizontal="center" vertical="center"/>
    </xf>
    <xf numFmtId="1" fontId="12" fillId="0" borderId="5" xfId="3" quotePrefix="1" applyNumberFormat="1" applyFont="1" applyFill="1" applyBorder="1" applyAlignment="1">
      <alignment horizontal="center" vertical="center"/>
    </xf>
    <xf numFmtId="1" fontId="12" fillId="0" borderId="5" xfId="3" applyNumberFormat="1" applyFont="1" applyFill="1" applyBorder="1" applyAlignment="1">
      <alignment horizontal="center" vertical="center"/>
    </xf>
    <xf numFmtId="49" fontId="19" fillId="0" borderId="5" xfId="3" applyNumberFormat="1" applyFont="1" applyFill="1" applyBorder="1" applyAlignment="1">
      <alignment horizontal="left" vertical="center" wrapText="1"/>
    </xf>
    <xf numFmtId="43" fontId="12" fillId="0" borderId="6" xfId="7" applyNumberFormat="1" applyFont="1" applyFill="1" applyBorder="1" applyAlignment="1">
      <alignment horizontal="center" vertical="center" wrapText="1"/>
    </xf>
    <xf numFmtId="43" fontId="12" fillId="0" borderId="4" xfId="7" applyNumberFormat="1" applyFont="1" applyFill="1" applyBorder="1" applyAlignment="1">
      <alignment horizontal="center" vertical="center" wrapText="1"/>
    </xf>
    <xf numFmtId="43" fontId="12" fillId="3" borderId="6" xfId="7" applyFont="1" applyFill="1" applyBorder="1" applyAlignment="1">
      <alignment horizontal="center" vertical="center" wrapText="1"/>
    </xf>
    <xf numFmtId="43" fontId="12" fillId="3" borderId="4" xfId="7" applyFont="1" applyFill="1" applyBorder="1" applyAlignment="1">
      <alignment horizontal="center" vertical="center" wrapText="1"/>
    </xf>
    <xf numFmtId="1" fontId="28" fillId="8" borderId="6" xfId="3" quotePrefix="1" applyNumberFormat="1" applyFont="1" applyFill="1" applyBorder="1" applyAlignment="1">
      <alignment horizontal="left" vertical="center"/>
    </xf>
    <xf numFmtId="1" fontId="28" fillId="8" borderId="3" xfId="3" quotePrefix="1" applyNumberFormat="1" applyFont="1" applyFill="1" applyBorder="1" applyAlignment="1">
      <alignment horizontal="left" vertical="center"/>
    </xf>
    <xf numFmtId="49" fontId="19" fillId="0" borderId="6" xfId="3" applyNumberFormat="1" applyFont="1" applyFill="1" applyBorder="1" applyAlignment="1">
      <alignment horizontal="left" vertical="center" wrapText="1"/>
    </xf>
    <xf numFmtId="49" fontId="19" fillId="0" borderId="3" xfId="3" applyNumberFormat="1" applyFont="1" applyFill="1" applyBorder="1" applyAlignment="1">
      <alignment horizontal="left" vertical="center" wrapText="1"/>
    </xf>
    <xf numFmtId="49" fontId="19" fillId="0" borderId="4" xfId="3" applyNumberFormat="1" applyFont="1" applyFill="1" applyBorder="1" applyAlignment="1">
      <alignment horizontal="left" vertical="center" wrapText="1"/>
    </xf>
    <xf numFmtId="43" fontId="12" fillId="3" borderId="6" xfId="7" applyNumberFormat="1" applyFont="1" applyFill="1" applyBorder="1" applyAlignment="1">
      <alignment horizontal="center" vertical="center"/>
    </xf>
    <xf numFmtId="43" fontId="12" fillId="3" borderId="4" xfId="7" applyNumberFormat="1" applyFont="1" applyFill="1" applyBorder="1" applyAlignment="1">
      <alignment horizontal="center" vertical="center"/>
    </xf>
    <xf numFmtId="1" fontId="12" fillId="0" borderId="6" xfId="3" quotePrefix="1" applyNumberFormat="1" applyFont="1" applyFill="1" applyBorder="1" applyAlignment="1">
      <alignment horizontal="center" vertical="center"/>
    </xf>
    <xf numFmtId="1" fontId="12" fillId="0" borderId="3" xfId="3" quotePrefix="1" applyNumberFormat="1" applyFont="1" applyFill="1" applyBorder="1" applyAlignment="1">
      <alignment horizontal="center" vertical="center"/>
    </xf>
    <xf numFmtId="1" fontId="12" fillId="0" borderId="4" xfId="3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 applyAlignment="1">
      <alignment horizontal="center" vertical="center"/>
    </xf>
    <xf numFmtId="49" fontId="19" fillId="3" borderId="6" xfId="3" applyNumberFormat="1" applyFont="1" applyFill="1" applyBorder="1" applyAlignment="1">
      <alignment horizontal="left" vertical="center" wrapText="1"/>
    </xf>
    <xf numFmtId="49" fontId="19" fillId="3" borderId="3" xfId="3" applyNumberFormat="1" applyFont="1" applyFill="1" applyBorder="1" applyAlignment="1">
      <alignment horizontal="left" vertical="center" wrapText="1"/>
    </xf>
    <xf numFmtId="49" fontId="19" fillId="3" borderId="4" xfId="3" applyNumberFormat="1" applyFont="1" applyFill="1" applyBorder="1" applyAlignment="1">
      <alignment horizontal="left" vertical="center" wrapText="1"/>
    </xf>
    <xf numFmtId="0" fontId="11" fillId="3" borderId="8" xfId="2" applyFont="1" applyFill="1" applyBorder="1" applyAlignment="1" applyProtection="1">
      <alignment horizontal="center" vertical="center"/>
    </xf>
    <xf numFmtId="0" fontId="16" fillId="0" borderId="0" xfId="3" applyFont="1" applyBorder="1"/>
    <xf numFmtId="0" fontId="16" fillId="0" borderId="9" xfId="3" applyFont="1" applyBorder="1"/>
    <xf numFmtId="0" fontId="10" fillId="2" borderId="2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/>
    </xf>
    <xf numFmtId="0" fontId="13" fillId="2" borderId="11" xfId="3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/>
    </xf>
    <xf numFmtId="0" fontId="4" fillId="3" borderId="10" xfId="2" applyFont="1" applyFill="1" applyBorder="1" applyAlignment="1" applyProtection="1">
      <alignment horizontal="center" vertical="center"/>
    </xf>
    <xf numFmtId="0" fontId="4" fillId="3" borderId="11" xfId="2" applyFont="1" applyFill="1" applyBorder="1" applyAlignment="1" applyProtection="1">
      <alignment horizontal="center" vertical="center"/>
    </xf>
    <xf numFmtId="14" fontId="4" fillId="3" borderId="10" xfId="2" applyNumberFormat="1" applyFont="1" applyFill="1" applyBorder="1" applyAlignment="1" applyProtection="1">
      <alignment horizontal="center" vertical="center"/>
    </xf>
    <xf numFmtId="14" fontId="4" fillId="3" borderId="11" xfId="2" applyNumberFormat="1" applyFont="1" applyFill="1" applyBorder="1" applyAlignment="1" applyProtection="1">
      <alignment horizontal="center" vertical="center"/>
    </xf>
    <xf numFmtId="0" fontId="4" fillId="3" borderId="12" xfId="2" applyFont="1" applyFill="1" applyBorder="1" applyAlignment="1" applyProtection="1">
      <alignment horizontal="center" vertical="center"/>
    </xf>
    <xf numFmtId="0" fontId="28" fillId="9" borderId="5" xfId="3" applyFont="1" applyFill="1" applyBorder="1" applyAlignment="1">
      <alignment horizontal="center" vertical="center" wrapText="1"/>
    </xf>
    <xf numFmtId="43" fontId="28" fillId="9" borderId="6" xfId="3" applyNumberFormat="1" applyFont="1" applyFill="1" applyBorder="1" applyAlignment="1">
      <alignment horizontal="center" vertical="center" wrapText="1"/>
    </xf>
    <xf numFmtId="43" fontId="28" fillId="9" borderId="4" xfId="3" applyNumberFormat="1" applyFont="1" applyFill="1" applyBorder="1" applyAlignment="1">
      <alignment horizontal="center" vertical="center" wrapText="1"/>
    </xf>
    <xf numFmtId="0" fontId="19" fillId="3" borderId="10" xfId="2" applyFont="1" applyFill="1" applyBorder="1" applyAlignment="1" applyProtection="1">
      <alignment horizontal="center" vertical="center"/>
    </xf>
    <xf numFmtId="0" fontId="19" fillId="3" borderId="11" xfId="2" applyFont="1" applyFill="1" applyBorder="1" applyAlignment="1" applyProtection="1">
      <alignment horizontal="center" vertical="center"/>
    </xf>
    <xf numFmtId="0" fontId="19" fillId="3" borderId="12" xfId="2" applyFont="1" applyFill="1" applyBorder="1" applyAlignment="1" applyProtection="1">
      <alignment horizontal="center" vertical="center"/>
    </xf>
    <xf numFmtId="0" fontId="21" fillId="3" borderId="10" xfId="2" applyFont="1" applyFill="1" applyBorder="1" applyAlignment="1" applyProtection="1">
      <alignment horizontal="center" vertical="center"/>
    </xf>
    <xf numFmtId="0" fontId="21" fillId="3" borderId="11" xfId="2" applyFont="1" applyFill="1" applyBorder="1" applyAlignment="1" applyProtection="1">
      <alignment horizontal="center" vertical="center"/>
    </xf>
    <xf numFmtId="0" fontId="21" fillId="3" borderId="12" xfId="2" applyFont="1" applyFill="1" applyBorder="1" applyAlignment="1" applyProtection="1">
      <alignment horizontal="center" vertical="center"/>
    </xf>
    <xf numFmtId="43" fontId="12" fillId="3" borderId="6" xfId="3" applyNumberFormat="1" applyFont="1" applyFill="1" applyBorder="1" applyAlignment="1">
      <alignment horizontal="center" vertical="center" wrapText="1"/>
    </xf>
    <xf numFmtId="43" fontId="12" fillId="3" borderId="4" xfId="3" applyNumberFormat="1" applyFont="1" applyFill="1" applyBorder="1" applyAlignment="1">
      <alignment horizontal="center" vertical="center" wrapText="1"/>
    </xf>
    <xf numFmtId="164" fontId="12" fillId="3" borderId="6" xfId="3" applyNumberFormat="1" applyFont="1" applyFill="1" applyBorder="1" applyAlignment="1">
      <alignment horizontal="center" vertical="center" wrapText="1"/>
    </xf>
    <xf numFmtId="164" fontId="12" fillId="3" borderId="4" xfId="3" applyNumberFormat="1" applyFont="1" applyFill="1" applyBorder="1" applyAlignment="1">
      <alignment horizontal="center" vertical="center" wrapText="1"/>
    </xf>
    <xf numFmtId="164" fontId="12" fillId="3" borderId="3" xfId="3" applyNumberFormat="1" applyFont="1" applyFill="1" applyBorder="1" applyAlignment="1">
      <alignment horizontal="center" vertical="center" wrapText="1"/>
    </xf>
    <xf numFmtId="43" fontId="12" fillId="3" borderId="3" xfId="7" applyFont="1" applyFill="1" applyBorder="1" applyAlignment="1">
      <alignment horizontal="center" vertical="center" wrapText="1"/>
    </xf>
    <xf numFmtId="43" fontId="12" fillId="3" borderId="5" xfId="7" applyFont="1" applyFill="1" applyBorder="1" applyAlignment="1">
      <alignment horizontal="center" vertical="center" wrapText="1"/>
    </xf>
    <xf numFmtId="49" fontId="30" fillId="8" borderId="6" xfId="3" applyNumberFormat="1" applyFont="1" applyFill="1" applyBorder="1" applyAlignment="1">
      <alignment horizontal="left" vertical="center" wrapText="1"/>
    </xf>
    <xf numFmtId="49" fontId="30" fillId="8" borderId="3" xfId="3" applyNumberFormat="1" applyFont="1" applyFill="1" applyBorder="1" applyAlignment="1">
      <alignment horizontal="left" vertical="center" wrapText="1"/>
    </xf>
    <xf numFmtId="49" fontId="30" fillId="8" borderId="4" xfId="3" applyNumberFormat="1" applyFont="1" applyFill="1" applyBorder="1" applyAlignment="1">
      <alignment horizontal="left" vertical="center" wrapText="1"/>
    </xf>
    <xf numFmtId="49" fontId="12" fillId="3" borderId="2" xfId="0" applyNumberFormat="1" applyFont="1" applyFill="1" applyBorder="1" applyAlignment="1" applyProtection="1">
      <alignment vertical="center" shrinkToFit="1"/>
      <protection locked="0"/>
    </xf>
    <xf numFmtId="49" fontId="12" fillId="3" borderId="7" xfId="0" applyNumberFormat="1" applyFont="1" applyFill="1" applyBorder="1" applyAlignment="1" applyProtection="1">
      <alignment vertical="center" shrinkToFit="1"/>
      <protection locked="0"/>
    </xf>
    <xf numFmtId="0" fontId="19" fillId="3" borderId="2" xfId="0" applyNumberFormat="1" applyFont="1" applyFill="1" applyBorder="1" applyAlignment="1" applyProtection="1">
      <alignment vertical="center" shrinkToFit="1"/>
      <protection locked="0"/>
    </xf>
    <xf numFmtId="0" fontId="19" fillId="3" borderId="7" xfId="0" applyNumberFormat="1" applyFont="1" applyFill="1" applyBorder="1" applyAlignment="1" applyProtection="1">
      <alignment vertical="center" shrinkToFit="1"/>
      <protection locked="0"/>
    </xf>
    <xf numFmtId="0" fontId="12" fillId="3" borderId="2" xfId="0" applyFont="1" applyFill="1" applyBorder="1" applyAlignment="1" applyProtection="1">
      <alignment vertical="center" shrinkToFit="1"/>
      <protection locked="0"/>
    </xf>
    <xf numFmtId="0" fontId="12" fillId="3" borderId="1" xfId="0" applyFont="1" applyFill="1" applyBorder="1" applyAlignment="1" applyProtection="1">
      <alignment vertical="center" shrinkToFit="1"/>
      <protection locked="0"/>
    </xf>
    <xf numFmtId="2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2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8" fillId="8" borderId="5" xfId="9" applyFont="1" applyFill="1" applyBorder="1" applyAlignment="1" applyProtection="1">
      <alignment horizontal="center" vertical="center"/>
      <protection hidden="1"/>
    </xf>
    <xf numFmtId="0" fontId="28" fillId="8" borderId="2" xfId="9" applyFont="1" applyFill="1" applyBorder="1" applyAlignment="1" applyProtection="1">
      <alignment horizontal="left" vertical="center"/>
      <protection hidden="1"/>
    </xf>
    <xf numFmtId="0" fontId="28" fillId="8" borderId="7" xfId="9" applyFont="1" applyFill="1" applyBorder="1" applyAlignment="1" applyProtection="1">
      <alignment horizontal="left" vertical="center"/>
      <protection hidden="1"/>
    </xf>
    <xf numFmtId="0" fontId="28" fillId="8" borderId="6" xfId="9" applyFont="1" applyFill="1" applyBorder="1" applyAlignment="1" applyProtection="1">
      <alignment horizontal="center" vertical="center"/>
      <protection hidden="1"/>
    </xf>
    <xf numFmtId="0" fontId="28" fillId="8" borderId="3" xfId="9" applyFont="1" applyFill="1" applyBorder="1" applyAlignment="1" applyProtection="1">
      <alignment horizontal="center" vertical="center"/>
      <protection hidden="1"/>
    </xf>
    <xf numFmtId="2" fontId="28" fillId="8" borderId="6" xfId="9" applyNumberFormat="1" applyFont="1" applyFill="1" applyBorder="1" applyAlignment="1" applyProtection="1">
      <alignment horizontal="center" vertical="center"/>
      <protection hidden="1"/>
    </xf>
    <xf numFmtId="2" fontId="28" fillId="8" borderId="4" xfId="9" applyNumberFormat="1" applyFont="1" applyFill="1" applyBorder="1" applyAlignment="1" applyProtection="1">
      <alignment horizontal="center" vertical="center"/>
      <protection hidden="1"/>
    </xf>
    <xf numFmtId="1" fontId="28" fillId="8" borderId="4" xfId="3" quotePrefix="1" applyNumberFormat="1" applyFont="1" applyFill="1" applyBorder="1" applyAlignment="1">
      <alignment horizontal="left" vertical="center"/>
    </xf>
    <xf numFmtId="0" fontId="28" fillId="9" borderId="2" xfId="3" applyFont="1" applyFill="1" applyBorder="1" applyAlignment="1">
      <alignment horizontal="center" vertical="center" wrapText="1"/>
    </xf>
    <xf numFmtId="0" fontId="28" fillId="9" borderId="7" xfId="3" applyFont="1" applyFill="1" applyBorder="1" applyAlignment="1">
      <alignment horizontal="center" vertical="center" wrapText="1"/>
    </xf>
    <xf numFmtId="0" fontId="28" fillId="9" borderId="10" xfId="3" applyFont="1" applyFill="1" applyBorder="1" applyAlignment="1">
      <alignment horizontal="center" vertical="center" wrapText="1"/>
    </xf>
    <xf numFmtId="0" fontId="28" fillId="9" borderId="11" xfId="3" applyFont="1" applyFill="1" applyBorder="1" applyAlignment="1">
      <alignment horizontal="center" vertical="center" wrapText="1"/>
    </xf>
    <xf numFmtId="0" fontId="28" fillId="9" borderId="1" xfId="3" applyFont="1" applyFill="1" applyBorder="1" applyAlignment="1">
      <alignment horizontal="center" vertical="center" wrapText="1"/>
    </xf>
    <xf numFmtId="0" fontId="28" fillId="9" borderId="12" xfId="3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" xfId="0" applyNumberFormat="1" applyFont="1" applyFill="1" applyBorder="1" applyAlignment="1" applyProtection="1">
      <alignment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2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applyNumberFormat="1" applyFont="1" applyFill="1" applyBorder="1" applyAlignment="1" applyProtection="1">
      <alignment vertical="center" shrinkToFit="1"/>
      <protection hidden="1"/>
    </xf>
    <xf numFmtId="0" fontId="12" fillId="3" borderId="34" xfId="0" applyNumberFormat="1" applyFont="1" applyFill="1" applyBorder="1" applyAlignment="1" applyProtection="1">
      <alignment vertical="center" shrinkToFit="1"/>
      <protection locked="0"/>
    </xf>
    <xf numFmtId="49" fontId="12" fillId="3" borderId="10" xfId="0" applyNumberFormat="1" applyFont="1" applyFill="1" applyBorder="1" applyAlignment="1" applyProtection="1">
      <alignment vertical="center" shrinkToFit="1"/>
      <protection locked="0"/>
    </xf>
    <xf numFmtId="49" fontId="12" fillId="3" borderId="11" xfId="0" applyNumberFormat="1" applyFont="1" applyFill="1" applyBorder="1" applyAlignment="1" applyProtection="1">
      <alignment vertical="center" shrinkToFit="1"/>
      <protection locked="0"/>
    </xf>
    <xf numFmtId="0" fontId="19" fillId="3" borderId="10" xfId="0" applyNumberFormat="1" applyFont="1" applyFill="1" applyBorder="1" applyAlignment="1" applyProtection="1">
      <alignment vertical="center" shrinkToFit="1"/>
      <protection locked="0"/>
    </xf>
    <xf numFmtId="0" fontId="19" fillId="3" borderId="11" xfId="0" applyNumberFormat="1" applyFont="1" applyFill="1" applyBorder="1" applyAlignment="1" applyProtection="1">
      <alignment vertical="center" shrinkToFit="1"/>
      <protection locked="0"/>
    </xf>
    <xf numFmtId="0" fontId="12" fillId="3" borderId="10" xfId="0" applyFont="1" applyFill="1" applyBorder="1" applyAlignment="1" applyProtection="1">
      <alignment vertical="center" shrinkToFit="1"/>
      <protection locked="0"/>
    </xf>
    <xf numFmtId="0" fontId="12" fillId="3" borderId="12" xfId="0" applyFont="1" applyFill="1" applyBorder="1" applyAlignment="1" applyProtection="1">
      <alignment vertical="center" shrinkToFit="1"/>
      <protection locked="0"/>
    </xf>
    <xf numFmtId="2" fontId="12" fillId="3" borderId="10" xfId="0" applyNumberFormat="1" applyFont="1" applyFill="1" applyBorder="1" applyAlignment="1" applyProtection="1">
      <alignment horizontal="center" vertical="center" shrinkToFit="1"/>
      <protection hidden="1"/>
    </xf>
    <xf numFmtId="2" fontId="12" fillId="3" borderId="12" xfId="0" applyNumberFormat="1" applyFont="1" applyFill="1" applyBorder="1" applyAlignment="1" applyProtection="1">
      <alignment horizontal="center" vertical="center" shrinkToFit="1"/>
      <protection hidden="1"/>
    </xf>
    <xf numFmtId="49" fontId="12" fillId="3" borderId="5" xfId="0" applyNumberFormat="1" applyFont="1" applyFill="1" applyBorder="1" applyAlignment="1" applyProtection="1">
      <alignment vertical="center" shrinkToFit="1"/>
      <protection locked="0"/>
    </xf>
    <xf numFmtId="0" fontId="19" fillId="3" borderId="5" xfId="0" applyNumberFormat="1" applyFont="1" applyFill="1" applyBorder="1" applyAlignment="1" applyProtection="1">
      <alignment vertical="center" shrinkToFit="1"/>
      <protection locked="0"/>
    </xf>
    <xf numFmtId="49" fontId="12" fillId="3" borderId="8" xfId="0" applyNumberFormat="1" applyFont="1" applyFill="1" applyBorder="1" applyAlignment="1" applyProtection="1">
      <alignment vertical="center" shrinkToFit="1"/>
      <protection locked="0"/>
    </xf>
    <xf numFmtId="49" fontId="12" fillId="3" borderId="0" xfId="0" applyNumberFormat="1" applyFont="1" applyFill="1" applyBorder="1" applyAlignment="1" applyProtection="1">
      <alignment vertical="center" shrinkToFit="1"/>
      <protection locked="0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49" fontId="12" fillId="3" borderId="33" xfId="0" applyNumberFormat="1" applyFont="1" applyFill="1" applyBorder="1" applyAlignment="1" applyProtection="1">
      <alignment vertical="center" shrinkToFit="1"/>
      <protection locked="0"/>
    </xf>
    <xf numFmtId="0" fontId="12" fillId="3" borderId="10" xfId="0" applyFont="1" applyFill="1" applyBorder="1" applyAlignment="1" applyProtection="1">
      <alignment horizontal="center" vertical="center" shrinkToFit="1"/>
      <protection locked="0"/>
    </xf>
    <xf numFmtId="0" fontId="12" fillId="3" borderId="12" xfId="0" applyFont="1" applyFill="1" applyBorder="1" applyAlignment="1" applyProtection="1">
      <alignment horizontal="center" vertical="center" shrinkToFit="1"/>
      <protection locked="0"/>
    </xf>
    <xf numFmtId="2" fontId="12" fillId="3" borderId="10" xfId="0" applyNumberFormat="1" applyFont="1" applyFill="1" applyBorder="1" applyAlignment="1" applyProtection="1">
      <alignment horizontal="center" vertical="center" shrinkToFit="1"/>
      <protection locked="0"/>
    </xf>
    <xf numFmtId="2" fontId="12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2" fillId="1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10" borderId="5" xfId="0" applyNumberFormat="1" applyFont="1" applyFill="1" applyBorder="1" applyAlignment="1" applyProtection="1">
      <alignment vertical="center" shrinkToFit="1"/>
      <protection locked="0"/>
    </xf>
    <xf numFmtId="0" fontId="19" fillId="10" borderId="5" xfId="0" applyNumberFormat="1" applyFont="1" applyFill="1" applyBorder="1" applyAlignment="1" applyProtection="1">
      <alignment vertical="center" shrinkToFit="1"/>
      <protection locked="0"/>
    </xf>
    <xf numFmtId="0" fontId="12" fillId="10" borderId="5" xfId="0" applyFont="1" applyFill="1" applyBorder="1" applyAlignment="1" applyProtection="1">
      <alignment horizontal="center" vertical="center" shrinkToFit="1"/>
      <protection locked="0"/>
    </xf>
    <xf numFmtId="2" fontId="12" fillId="10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10" borderId="5" xfId="0" applyNumberFormat="1" applyFont="1" applyFill="1" applyBorder="1" applyAlignment="1" applyProtection="1">
      <alignment vertical="center" shrinkToFit="1"/>
      <protection locked="0"/>
    </xf>
    <xf numFmtId="49" fontId="12" fillId="1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10" borderId="4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6" xfId="0" applyNumberFormat="1" applyFont="1" applyFill="1" applyBorder="1" applyAlignment="1" applyProtection="1">
      <alignment vertical="center" shrinkToFit="1"/>
      <protection locked="0"/>
    </xf>
    <xf numFmtId="0" fontId="12" fillId="3" borderId="3" xfId="0" applyNumberFormat="1" applyFont="1" applyFill="1" applyBorder="1" applyAlignment="1" applyProtection="1">
      <alignment vertical="center" shrinkToFit="1"/>
      <protection locked="0"/>
    </xf>
    <xf numFmtId="0" fontId="12" fillId="3" borderId="4" xfId="0" applyNumberFormat="1" applyFont="1" applyFill="1" applyBorder="1" applyAlignment="1" applyProtection="1">
      <alignment vertical="center" shrinkToFit="1"/>
      <protection locked="0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12" fillId="3" borderId="4" xfId="0" applyFont="1" applyFill="1" applyBorder="1" applyAlignment="1" applyProtection="1">
      <alignment horizontal="center" vertical="center" shrinkToFit="1"/>
      <protection locked="0"/>
    </xf>
    <xf numFmtId="2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2" fontId="12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2" fillId="1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6" xfId="0" applyNumberFormat="1" applyFont="1" applyFill="1" applyBorder="1" applyAlignment="1" applyProtection="1">
      <alignment vertical="center" shrinkToFit="1"/>
      <protection locked="0"/>
    </xf>
    <xf numFmtId="0" fontId="19" fillId="3" borderId="3" xfId="0" applyNumberFormat="1" applyFont="1" applyFill="1" applyBorder="1" applyAlignment="1" applyProtection="1">
      <alignment vertical="center" shrinkToFit="1"/>
      <protection locked="0"/>
    </xf>
    <xf numFmtId="0" fontId="19" fillId="3" borderId="4" xfId="0" applyNumberFormat="1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49" fontId="12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8" xfId="0" applyNumberFormat="1" applyFont="1" applyFill="1" applyBorder="1" applyAlignment="1" applyProtection="1">
      <alignment vertical="center" shrinkToFit="1"/>
      <protection locked="0"/>
    </xf>
    <xf numFmtId="0" fontId="19" fillId="3" borderId="0" xfId="0" applyNumberFormat="1" applyFont="1" applyFill="1" applyBorder="1" applyAlignment="1" applyProtection="1">
      <alignment vertical="center" shrinkToFit="1"/>
      <protection locked="0"/>
    </xf>
    <xf numFmtId="0" fontId="19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 shrinkToFit="1"/>
      <protection locked="0"/>
    </xf>
    <xf numFmtId="2" fontId="12" fillId="3" borderId="8" xfId="0" applyNumberFormat="1" applyFont="1" applyFill="1" applyBorder="1" applyAlignment="1" applyProtection="1">
      <alignment horizontal="center" vertical="center" shrinkToFit="1"/>
      <protection locked="0"/>
    </xf>
    <xf numFmtId="2" fontId="12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" xfId="9" applyFont="1" applyFill="1" applyBorder="1" applyAlignment="1" applyProtection="1">
      <alignment horizontal="center" vertical="center"/>
      <protection hidden="1"/>
    </xf>
    <xf numFmtId="0" fontId="12" fillId="0" borderId="6" xfId="9" applyFont="1" applyFill="1" applyBorder="1" applyAlignment="1" applyProtection="1">
      <alignment horizontal="center" vertical="center"/>
      <protection hidden="1"/>
    </xf>
    <xf numFmtId="49" fontId="12" fillId="0" borderId="6" xfId="0" applyNumberFormat="1" applyFont="1" applyFill="1" applyBorder="1" applyAlignment="1" applyProtection="1">
      <alignment vertical="center" shrinkToFit="1"/>
      <protection locked="0"/>
    </xf>
    <xf numFmtId="49" fontId="12" fillId="0" borderId="3" xfId="0" applyNumberFormat="1" applyFont="1" applyFill="1" applyBorder="1" applyAlignment="1" applyProtection="1">
      <alignment vertical="center" shrinkToFit="1"/>
      <protection locked="0"/>
    </xf>
    <xf numFmtId="0" fontId="19" fillId="0" borderId="6" xfId="0" applyNumberFormat="1" applyFont="1" applyFill="1" applyBorder="1" applyAlignment="1" applyProtection="1">
      <alignment vertical="center" wrapText="1" shrinkToFit="1"/>
      <protection locked="0"/>
    </xf>
    <xf numFmtId="0" fontId="19" fillId="0" borderId="3" xfId="0" applyNumberFormat="1" applyFont="1" applyFill="1" applyBorder="1" applyAlignment="1" applyProtection="1">
      <alignment vertical="center" wrapText="1" shrinkToFit="1"/>
      <protection locked="0"/>
    </xf>
    <xf numFmtId="0" fontId="19" fillId="0" borderId="4" xfId="0" applyNumberFormat="1" applyFont="1" applyFill="1" applyBorder="1" applyAlignment="1" applyProtection="1">
      <alignment vertical="center" wrapText="1" shrinkToFit="1"/>
      <protection locked="0"/>
    </xf>
    <xf numFmtId="0" fontId="12" fillId="0" borderId="6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2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2" fontId="12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" xfId="0" applyNumberFormat="1" applyFont="1" applyFill="1" applyBorder="1" applyAlignment="1" applyProtection="1">
      <alignment vertical="center" wrapText="1" shrinkToFit="1"/>
      <protection locked="0"/>
    </xf>
    <xf numFmtId="0" fontId="12" fillId="0" borderId="3" xfId="0" applyNumberFormat="1" applyFont="1" applyFill="1" applyBorder="1" applyAlignment="1" applyProtection="1">
      <alignment vertical="center" wrapText="1" shrinkToFit="1"/>
      <protection locked="0"/>
    </xf>
    <xf numFmtId="0" fontId="12" fillId="0" borderId="4" xfId="0" applyNumberFormat="1" applyFont="1" applyFill="1" applyBorder="1" applyAlignment="1" applyProtection="1">
      <alignment vertical="center" wrapText="1" shrinkToFit="1"/>
      <protection locked="0"/>
    </xf>
    <xf numFmtId="0" fontId="12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0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8" borderId="6" xfId="9" applyFont="1" applyFill="1" applyBorder="1" applyAlignment="1" applyProtection="1">
      <alignment horizontal="left" vertical="center"/>
      <protection hidden="1"/>
    </xf>
    <xf numFmtId="0" fontId="28" fillId="8" borderId="3" xfId="9" applyFont="1" applyFill="1" applyBorder="1" applyAlignment="1" applyProtection="1">
      <alignment horizontal="left" vertical="center"/>
      <protection hidden="1"/>
    </xf>
    <xf numFmtId="0" fontId="28" fillId="8" borderId="4" xfId="9" applyFont="1" applyFill="1" applyBorder="1" applyAlignment="1" applyProtection="1">
      <alignment horizontal="left" vertical="center"/>
      <protection hidden="1"/>
    </xf>
    <xf numFmtId="49" fontId="12" fillId="10" borderId="6" xfId="0" applyNumberFormat="1" applyFont="1" applyFill="1" applyBorder="1" applyAlignment="1" applyProtection="1">
      <alignment vertical="center" shrinkToFit="1"/>
      <protection locked="0"/>
    </xf>
    <xf numFmtId="49" fontId="12" fillId="10" borderId="3" xfId="0" applyNumberFormat="1" applyFont="1" applyFill="1" applyBorder="1" applyAlignment="1" applyProtection="1">
      <alignment vertical="center" shrinkToFit="1"/>
      <protection locked="0"/>
    </xf>
    <xf numFmtId="0" fontId="19" fillId="0" borderId="6" xfId="0" applyNumberFormat="1" applyFont="1" applyFill="1" applyBorder="1" applyAlignment="1" applyProtection="1">
      <alignment vertical="center" shrinkToFit="1"/>
      <protection locked="0"/>
    </xf>
    <xf numFmtId="0" fontId="19" fillId="0" borderId="3" xfId="0" applyNumberFormat="1" applyFont="1" applyFill="1" applyBorder="1" applyAlignment="1" applyProtection="1">
      <alignment vertical="center" shrinkToFit="1"/>
      <protection locked="0"/>
    </xf>
    <xf numFmtId="0" fontId="19" fillId="0" borderId="4" xfId="0" applyNumberFormat="1" applyFont="1" applyFill="1" applyBorder="1" applyAlignment="1" applyProtection="1">
      <alignment vertical="center" shrinkToFit="1"/>
      <protection locked="0"/>
    </xf>
    <xf numFmtId="0" fontId="19" fillId="3" borderId="6" xfId="0" applyNumberFormat="1" applyFont="1" applyFill="1" applyBorder="1" applyAlignment="1" applyProtection="1">
      <alignment vertical="center" wrapText="1" shrinkToFit="1"/>
      <protection locked="0"/>
    </xf>
    <xf numFmtId="0" fontId="19" fillId="3" borderId="3" xfId="0" applyNumberFormat="1" applyFont="1" applyFill="1" applyBorder="1" applyAlignment="1" applyProtection="1">
      <alignment vertical="center" wrapText="1" shrinkToFit="1"/>
      <protection locked="0"/>
    </xf>
    <xf numFmtId="0" fontId="19" fillId="3" borderId="4" xfId="0" applyNumberFormat="1" applyFont="1" applyFill="1" applyBorder="1" applyAlignment="1" applyProtection="1">
      <alignment vertical="center" wrapText="1" shrinkToFit="1"/>
      <protection locked="0"/>
    </xf>
    <xf numFmtId="49" fontId="12" fillId="10" borderId="4" xfId="0" applyNumberFormat="1" applyFont="1" applyFill="1" applyBorder="1" applyAlignment="1" applyProtection="1">
      <alignment vertical="center" shrinkToFit="1"/>
      <protection locked="0"/>
    </xf>
    <xf numFmtId="0" fontId="12" fillId="10" borderId="6" xfId="0" applyFont="1" applyFill="1" applyBorder="1" applyAlignment="1" applyProtection="1">
      <alignment horizontal="center" vertical="center" shrinkToFit="1"/>
      <protection locked="0"/>
    </xf>
    <xf numFmtId="0" fontId="12" fillId="10" borderId="3" xfId="0" applyFont="1" applyFill="1" applyBorder="1" applyAlignment="1" applyProtection="1">
      <alignment horizontal="center" vertical="center" shrinkToFit="1"/>
      <protection locked="0"/>
    </xf>
    <xf numFmtId="2" fontId="12" fillId="10" borderId="6" xfId="0" applyNumberFormat="1" applyFont="1" applyFill="1" applyBorder="1" applyAlignment="1" applyProtection="1">
      <alignment horizontal="center" vertical="center" shrinkToFit="1"/>
      <protection locked="0"/>
    </xf>
    <xf numFmtId="2" fontId="12" fillId="10" borderId="4" xfId="0" applyNumberFormat="1" applyFont="1" applyFill="1" applyBorder="1" applyAlignment="1" applyProtection="1">
      <alignment horizontal="center" vertical="center" shrinkToFit="1"/>
      <protection locked="0"/>
    </xf>
    <xf numFmtId="0" fontId="12" fillId="10" borderId="6" xfId="0" applyNumberFormat="1" applyFont="1" applyFill="1" applyBorder="1" applyAlignment="1" applyProtection="1">
      <alignment vertical="center" shrinkToFit="1"/>
      <protection locked="0"/>
    </xf>
    <xf numFmtId="0" fontId="12" fillId="10" borderId="3" xfId="0" applyNumberFormat="1" applyFont="1" applyFill="1" applyBorder="1" applyAlignment="1" applyProtection="1">
      <alignment vertical="center" shrinkToFit="1"/>
      <protection locked="0"/>
    </xf>
    <xf numFmtId="0" fontId="12" fillId="10" borderId="4" xfId="0" applyNumberFormat="1" applyFont="1" applyFill="1" applyBorder="1" applyAlignment="1" applyProtection="1">
      <alignment vertical="center" shrinkToFit="1"/>
      <protection locked="0"/>
    </xf>
    <xf numFmtId="0" fontId="12" fillId="0" borderId="6" xfId="0" applyNumberFormat="1" applyFont="1" applyFill="1" applyBorder="1" applyAlignment="1" applyProtection="1">
      <alignment vertical="center" shrinkToFit="1"/>
      <protection locked="0"/>
    </xf>
    <xf numFmtId="0" fontId="12" fillId="0" borderId="3" xfId="0" applyNumberFormat="1" applyFont="1" applyFill="1" applyBorder="1" applyAlignment="1" applyProtection="1">
      <alignment vertical="center" shrinkToFit="1"/>
      <protection locked="0"/>
    </xf>
    <xf numFmtId="0" fontId="12" fillId="0" borderId="4" xfId="0" applyNumberFormat="1" applyFont="1" applyFill="1" applyBorder="1" applyAlignment="1" applyProtection="1">
      <alignment vertical="center" shrinkToFit="1"/>
      <protection locked="0"/>
    </xf>
    <xf numFmtId="49" fontId="12" fillId="0" borderId="4" xfId="0" applyNumberFormat="1" applyFont="1" applyFill="1" applyBorder="1" applyAlignment="1" applyProtection="1">
      <alignment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6" xfId="0" applyNumberFormat="1" applyFont="1" applyFill="1" applyBorder="1" applyAlignment="1" applyProtection="1">
      <alignment vertical="center" wrapText="1" shrinkToFit="1"/>
      <protection locked="0"/>
    </xf>
    <xf numFmtId="49" fontId="19" fillId="0" borderId="3" xfId="0" applyNumberFormat="1" applyFont="1" applyFill="1" applyBorder="1" applyAlignment="1" applyProtection="1">
      <alignment vertical="center" shrinkToFit="1"/>
      <protection locked="0"/>
    </xf>
    <xf numFmtId="49" fontId="19" fillId="0" borderId="4" xfId="0" applyNumberFormat="1" applyFont="1" applyFill="1" applyBorder="1" applyAlignment="1" applyProtection="1">
      <alignment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center" shrinkToFit="1"/>
      <protection locked="0"/>
    </xf>
    <xf numFmtId="49" fontId="12" fillId="0" borderId="4" xfId="0" applyNumberFormat="1" applyFont="1" applyFill="1" applyBorder="1" applyAlignment="1" applyProtection="1">
      <alignment horizontal="center" shrinkToFit="1"/>
      <protection locked="0"/>
    </xf>
    <xf numFmtId="0" fontId="12" fillId="0" borderId="6" xfId="0" applyNumberFormat="1" applyFont="1" applyFill="1" applyBorder="1" applyAlignment="1" applyProtection="1">
      <alignment shrinkToFit="1"/>
      <protection locked="0"/>
    </xf>
    <xf numFmtId="0" fontId="12" fillId="0" borderId="3" xfId="0" applyNumberFormat="1" applyFont="1" applyFill="1" applyBorder="1" applyAlignment="1" applyProtection="1">
      <alignment shrinkToFit="1"/>
      <protection locked="0"/>
    </xf>
    <xf numFmtId="0" fontId="12" fillId="0" borderId="4" xfId="0" applyNumberFormat="1" applyFont="1" applyFill="1" applyBorder="1" applyAlignment="1" applyProtection="1">
      <alignment shrinkToFit="1"/>
      <protection locked="0"/>
    </xf>
    <xf numFmtId="2" fontId="12" fillId="0" borderId="6" xfId="0" applyNumberFormat="1" applyFont="1" applyFill="1" applyBorder="1" applyAlignment="1" applyProtection="1">
      <alignment horizontal="center" shrinkToFit="1"/>
      <protection locked="0"/>
    </xf>
    <xf numFmtId="2" fontId="12" fillId="0" borderId="4" xfId="0" applyNumberFormat="1" applyFont="1" applyFill="1" applyBorder="1" applyAlignment="1" applyProtection="1">
      <alignment horizontal="center" shrinkToFit="1"/>
      <protection locked="0"/>
    </xf>
    <xf numFmtId="0" fontId="28" fillId="9" borderId="33" xfId="3" applyFont="1" applyFill="1" applyBorder="1" applyAlignment="1">
      <alignment horizontal="center" vertical="center" wrapText="1"/>
    </xf>
    <xf numFmtId="0" fontId="28" fillId="9" borderId="34" xfId="3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shrinkToFit="1"/>
      <protection locked="0"/>
    </xf>
    <xf numFmtId="0" fontId="19" fillId="0" borderId="6" xfId="0" applyNumberFormat="1" applyFont="1" applyFill="1" applyBorder="1" applyAlignment="1" applyProtection="1">
      <alignment wrapText="1" shrinkToFit="1"/>
      <protection locked="0"/>
    </xf>
    <xf numFmtId="0" fontId="19" fillId="0" borderId="3" xfId="0" applyNumberFormat="1" applyFont="1" applyFill="1" applyBorder="1" applyAlignment="1" applyProtection="1">
      <alignment wrapText="1" shrinkToFit="1"/>
      <protection locked="0"/>
    </xf>
    <xf numFmtId="0" fontId="19" fillId="0" borderId="4" xfId="0" applyNumberFormat="1" applyFont="1" applyFill="1" applyBorder="1" applyAlignment="1" applyProtection="1">
      <alignment wrapText="1" shrinkToFit="1"/>
      <protection locked="0"/>
    </xf>
    <xf numFmtId="2" fontId="12" fillId="0" borderId="3" xfId="0" applyNumberFormat="1" applyFont="1" applyFill="1" applyBorder="1" applyAlignment="1" applyProtection="1">
      <alignment horizontal="center" shrinkToFit="1"/>
      <protection locked="0"/>
    </xf>
    <xf numFmtId="0" fontId="28" fillId="8" borderId="4" xfId="9" applyFont="1" applyFill="1" applyBorder="1" applyAlignment="1" applyProtection="1">
      <alignment horizontal="center" vertical="center"/>
      <protection hidden="1"/>
    </xf>
    <xf numFmtId="0" fontId="31" fillId="0" borderId="6" xfId="0" applyFont="1" applyFill="1" applyBorder="1" applyAlignment="1"/>
    <xf numFmtId="0" fontId="31" fillId="0" borderId="3" xfId="0" applyFont="1" applyFill="1" applyBorder="1" applyAlignment="1"/>
    <xf numFmtId="0" fontId="31" fillId="0" borderId="4" xfId="0" applyFont="1" applyFill="1" applyBorder="1" applyAlignment="1"/>
    <xf numFmtId="0" fontId="12" fillId="0" borderId="3" xfId="9" applyFont="1" applyFill="1" applyBorder="1" applyAlignment="1" applyProtection="1">
      <alignment horizontal="center" vertical="center"/>
      <protection hidden="1"/>
    </xf>
    <xf numFmtId="0" fontId="12" fillId="0" borderId="4" xfId="9" applyFont="1" applyFill="1" applyBorder="1" applyAlignment="1" applyProtection="1">
      <alignment horizontal="center" vertical="center"/>
      <protection hidden="1"/>
    </xf>
    <xf numFmtId="0" fontId="12" fillId="10" borderId="6" xfId="0" applyNumberFormat="1" applyFont="1" applyFill="1" applyBorder="1" applyAlignment="1" applyProtection="1">
      <alignment horizontal="left" vertical="center" shrinkToFit="1"/>
      <protection locked="0"/>
    </xf>
    <xf numFmtId="0" fontId="12" fillId="10" borderId="3" xfId="0" applyNumberFormat="1" applyFont="1" applyFill="1" applyBorder="1" applyAlignment="1" applyProtection="1">
      <alignment horizontal="left" vertical="center" shrinkToFit="1"/>
      <protection locked="0"/>
    </xf>
    <xf numFmtId="0" fontId="12" fillId="10" borderId="4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6" xfId="0" applyNumberFormat="1" applyFont="1" applyFill="1" applyBorder="1" applyAlignment="1" applyProtection="1">
      <alignment shrinkToFit="1"/>
    </xf>
    <xf numFmtId="0" fontId="12" fillId="0" borderId="3" xfId="0" applyNumberFormat="1" applyFont="1" applyFill="1" applyBorder="1" applyAlignment="1" applyProtection="1">
      <alignment shrinkToFit="1"/>
    </xf>
    <xf numFmtId="0" fontId="12" fillId="0" borderId="4" xfId="0" applyNumberFormat="1" applyFont="1" applyFill="1" applyBorder="1" applyAlignment="1" applyProtection="1">
      <alignment shrinkToFit="1"/>
    </xf>
    <xf numFmtId="2" fontId="12" fillId="0" borderId="6" xfId="0" applyNumberFormat="1" applyFont="1" applyFill="1" applyBorder="1" applyAlignment="1" applyProtection="1">
      <alignment horizontal="center" shrinkToFit="1"/>
    </xf>
    <xf numFmtId="2" fontId="12" fillId="0" borderId="3" xfId="0" applyNumberFormat="1" applyFont="1" applyFill="1" applyBorder="1" applyAlignment="1" applyProtection="1">
      <alignment horizontal="center" shrinkToFit="1"/>
    </xf>
    <xf numFmtId="164" fontId="12" fillId="0" borderId="6" xfId="3" applyNumberFormat="1" applyFont="1" applyFill="1" applyBorder="1" applyAlignment="1">
      <alignment horizontal="center" vertical="center"/>
    </xf>
    <xf numFmtId="164" fontId="12" fillId="0" borderId="4" xfId="3" applyNumberFormat="1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166" fontId="23" fillId="3" borderId="5" xfId="0" applyNumberFormat="1" applyFont="1" applyFill="1" applyBorder="1" applyAlignment="1">
      <alignment horizontal="center" vertical="center"/>
    </xf>
    <xf numFmtId="0" fontId="26" fillId="3" borderId="0" xfId="5" applyFont="1" applyFill="1" applyAlignment="1">
      <alignment horizontal="left" wrapText="1"/>
    </xf>
    <xf numFmtId="0" fontId="23" fillId="3" borderId="14" xfId="5" applyFont="1" applyFill="1" applyBorder="1" applyAlignment="1">
      <alignment horizontal="left" vertical="center" wrapText="1"/>
    </xf>
    <xf numFmtId="169" fontId="27" fillId="3" borderId="0" xfId="6" applyFill="1" applyBorder="1" applyAlignment="1">
      <alignment horizontal="center"/>
    </xf>
    <xf numFmtId="170" fontId="23" fillId="6" borderId="32" xfId="5" applyNumberFormat="1" applyFont="1" applyFill="1" applyBorder="1" applyAlignment="1">
      <alignment horizontal="center"/>
    </xf>
    <xf numFmtId="170" fontId="23" fillId="6" borderId="18" xfId="5" applyNumberFormat="1" applyFont="1" applyFill="1" applyBorder="1" applyAlignment="1">
      <alignment horizontal="center"/>
    </xf>
    <xf numFmtId="0" fontId="26" fillId="3" borderId="0" xfId="5" applyFont="1" applyFill="1" applyAlignment="1">
      <alignment horizontal="left" vertical="center" wrapText="1"/>
    </xf>
  </cellXfs>
  <cellStyles count="10">
    <cellStyle name="Moeda 4" xfId="6"/>
    <cellStyle name="Normal" xfId="0" builtinId="0"/>
    <cellStyle name="Normal 2" xfId="3"/>
    <cellStyle name="Normal 3" xfId="2"/>
    <cellStyle name="Normal 3 2" xfId="4"/>
    <cellStyle name="Normal 4" xfId="1"/>
    <cellStyle name="Normal 4 3 6" xfId="5"/>
    <cellStyle name="Normal 6 2" xfId="9"/>
    <cellStyle name="Vírgula" xfId="7" builtinId="3"/>
    <cellStyle name="Vírgula 2" xfId="8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52552</xdr:colOff>
      <xdr:row>2</xdr:row>
      <xdr:rowOff>59122</xdr:rowOff>
    </xdr:from>
    <xdr:to>
      <xdr:col>5</xdr:col>
      <xdr:colOff>59122</xdr:colOff>
      <xdr:row>9</xdr:row>
      <xdr:rowOff>57299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483" y="321881"/>
          <a:ext cx="742294" cy="976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54428</xdr:colOff>
      <xdr:row>1</xdr:row>
      <xdr:rowOff>176893</xdr:rowOff>
    </xdr:from>
    <xdr:to>
      <xdr:col>5</xdr:col>
      <xdr:colOff>121478</xdr:colOff>
      <xdr:row>10</xdr:row>
      <xdr:rowOff>54972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" y="408214"/>
          <a:ext cx="1210050" cy="15925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108857</xdr:colOff>
      <xdr:row>1</xdr:row>
      <xdr:rowOff>95250</xdr:rowOff>
    </xdr:from>
    <xdr:to>
      <xdr:col>5</xdr:col>
      <xdr:colOff>381000</xdr:colOff>
      <xdr:row>10</xdr:row>
      <xdr:rowOff>92847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786" y="258536"/>
          <a:ext cx="1360714" cy="17120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149678</xdr:rowOff>
    </xdr:from>
    <xdr:to>
      <xdr:col>6</xdr:col>
      <xdr:colOff>45358</xdr:colOff>
      <xdr:row>10</xdr:row>
      <xdr:rowOff>24492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29" y="312964"/>
          <a:ext cx="1324429" cy="15893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68035</xdr:colOff>
      <xdr:row>1</xdr:row>
      <xdr:rowOff>163286</xdr:rowOff>
    </xdr:from>
    <xdr:to>
      <xdr:col>6</xdr:col>
      <xdr:colOff>6403</xdr:colOff>
      <xdr:row>10</xdr:row>
      <xdr:rowOff>24643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964" y="326572"/>
          <a:ext cx="1217439" cy="15758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drigo.ORTENG\Meus%20documentos\Orteng\Anglo%20Gold%20Ashanti\250469\Proposta%20Consolidada\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essandro.quadros\Configura&#231;&#245;es%20locais\Temporary%20Internet%20Files\Content.IE5\C5IF89E3\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essandro.quadros\Desktop\Semana%2015\Relat&#243;rio%20Semanal%20de%20Andamento%20do%20Projeto%20&#8211;%20SEMANA%2015\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hanna\Desktop\02%20PETROBRAS\CUSTO%20MACA&#201;\3%20CUSTO\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eias\ENEIAS%202008\02%20PETROBRAS\02%20SE%20MACA&#201;%200421991.07.8\3%20CUSTO\Documents%20and%20Settings\lsilva\Configura&#231;&#245;es%20locais\Temporary%20Internet%20Files\OLK5B\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hanna\Desktop\02%20PETROBRAS\CUSTO%20MACA&#201;\3%20CUSTO\Documents%20and%20Settings\lsilva\Configura&#231;&#245;es%20locais\Temporary%20Internet%20Files\OLK5B\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IMAUCELO\Meus%20documentos\RDM%20-%20VALE%20-%20OURO%20PRETO%20-%20MG\RDM%20-%20VALE%20-%20OURO%20PRETO%20-%20MG\or&#231;amentos%20anteriores%20a%202004\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silva\Configura&#231;&#245;es%20locais\Temporary%20Internet%20Files\OLK5B\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en5\Meus%20documentos\Silvana\Anglo%20American\Planilha%20custos\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3"/>
  <sheetViews>
    <sheetView tabSelected="1" view="pageBreakPreview" zoomScaleNormal="100" zoomScaleSheetLayoutView="100" workbookViewId="0">
      <selection activeCell="N44" sqref="N44"/>
    </sheetView>
  </sheetViews>
  <sheetFormatPr defaultColWidth="2.7109375" defaultRowHeight="12.75" customHeight="1" x14ac:dyDescent="0.25"/>
  <cols>
    <col min="27" max="27" width="3.5703125" customWidth="1"/>
    <col min="34" max="34" width="4.42578125" customWidth="1"/>
  </cols>
  <sheetData>
    <row r="1" spans="1:34" ht="10.5" customHeight="1" x14ac:dyDescent="0.25">
      <c r="A1" s="188"/>
      <c r="B1" s="188"/>
      <c r="C1" s="188"/>
      <c r="D1" s="188"/>
      <c r="E1" s="188"/>
      <c r="F1" s="188"/>
      <c r="G1" s="188"/>
      <c r="H1" s="191" t="s">
        <v>192</v>
      </c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2"/>
      <c r="AB1" s="183" t="s">
        <v>0</v>
      </c>
      <c r="AC1" s="184"/>
      <c r="AD1" s="184"/>
      <c r="AE1" s="184"/>
      <c r="AF1" s="184"/>
      <c r="AG1" s="184"/>
      <c r="AH1" s="185"/>
    </row>
    <row r="2" spans="1:34" ht="10.5" customHeight="1" x14ac:dyDescent="0.25">
      <c r="A2" s="188"/>
      <c r="B2" s="188"/>
      <c r="C2" s="188"/>
      <c r="D2" s="188"/>
      <c r="E2" s="188"/>
      <c r="F2" s="188"/>
      <c r="G2" s="188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4"/>
      <c r="AB2" s="20"/>
      <c r="AC2" s="21"/>
      <c r="AD2" s="21"/>
      <c r="AE2" s="21"/>
      <c r="AF2" s="21"/>
      <c r="AG2" s="21"/>
      <c r="AH2" s="22"/>
    </row>
    <row r="3" spans="1:34" ht="10.5" customHeight="1" x14ac:dyDescent="0.25">
      <c r="A3" s="188"/>
      <c r="B3" s="188"/>
      <c r="C3" s="188"/>
      <c r="D3" s="188"/>
      <c r="E3" s="188"/>
      <c r="F3" s="188"/>
      <c r="G3" s="188"/>
      <c r="H3" s="106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2</v>
      </c>
      <c r="X3" s="1"/>
      <c r="Y3" s="1"/>
      <c r="Z3" s="1"/>
      <c r="AA3" s="2"/>
      <c r="AB3" s="20"/>
      <c r="AC3" s="9"/>
      <c r="AD3" s="10" t="s">
        <v>3</v>
      </c>
      <c r="AE3" s="21"/>
      <c r="AF3" s="21"/>
      <c r="AG3" s="21"/>
      <c r="AH3" s="22"/>
    </row>
    <row r="4" spans="1:34" ht="15" x14ac:dyDescent="0.25">
      <c r="A4" s="188"/>
      <c r="B4" s="188"/>
      <c r="C4" s="188"/>
      <c r="D4" s="188"/>
      <c r="E4" s="188"/>
      <c r="F4" s="188"/>
      <c r="G4" s="188"/>
      <c r="H4" s="195" t="s">
        <v>747</v>
      </c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6"/>
      <c r="W4" s="197" t="s">
        <v>283</v>
      </c>
      <c r="X4" s="198"/>
      <c r="Y4" s="198"/>
      <c r="Z4" s="198"/>
      <c r="AA4" s="199"/>
      <c r="AB4" s="20"/>
      <c r="AC4" s="9" t="s">
        <v>9</v>
      </c>
      <c r="AD4" s="10" t="s">
        <v>4</v>
      </c>
      <c r="AE4" s="21"/>
      <c r="AF4" s="21"/>
      <c r="AG4" s="21"/>
      <c r="AH4" s="22"/>
    </row>
    <row r="5" spans="1:34" ht="10.5" customHeight="1" x14ac:dyDescent="0.25">
      <c r="A5" s="188"/>
      <c r="B5" s="188"/>
      <c r="C5" s="188"/>
      <c r="D5" s="188"/>
      <c r="E5" s="188"/>
      <c r="F5" s="188"/>
      <c r="G5" s="188"/>
      <c r="H5" s="106" t="s">
        <v>5</v>
      </c>
      <c r="I5" s="1"/>
      <c r="J5" s="1"/>
      <c r="K5" s="1"/>
      <c r="L5" s="2"/>
      <c r="M5" s="3" t="s">
        <v>6</v>
      </c>
      <c r="N5" s="1"/>
      <c r="O5" s="1"/>
      <c r="P5" s="1"/>
      <c r="Q5" s="2"/>
      <c r="R5" s="3" t="s">
        <v>7</v>
      </c>
      <c r="S5" s="1"/>
      <c r="T5" s="1"/>
      <c r="U5" s="1"/>
      <c r="V5" s="2"/>
      <c r="W5" s="3" t="s">
        <v>8</v>
      </c>
      <c r="X5" s="1"/>
      <c r="Y5" s="1"/>
      <c r="Z5" s="1"/>
      <c r="AA5" s="2"/>
      <c r="AB5" s="20"/>
      <c r="AC5" s="9"/>
      <c r="AD5" s="10" t="s">
        <v>10</v>
      </c>
      <c r="AE5" s="21"/>
      <c r="AF5" s="21"/>
      <c r="AG5" s="21"/>
      <c r="AH5" s="22"/>
    </row>
    <row r="6" spans="1:34" ht="10.5" customHeight="1" x14ac:dyDescent="0.25">
      <c r="A6" s="188"/>
      <c r="B6" s="188"/>
      <c r="C6" s="188"/>
      <c r="D6" s="188"/>
      <c r="E6" s="188"/>
      <c r="F6" s="188"/>
      <c r="G6" s="188"/>
      <c r="H6" s="195" t="s">
        <v>284</v>
      </c>
      <c r="I6" s="195"/>
      <c r="J6" s="195"/>
      <c r="K6" s="195"/>
      <c r="L6" s="196"/>
      <c r="M6" s="200" t="s">
        <v>285</v>
      </c>
      <c r="N6" s="195"/>
      <c r="O6" s="195"/>
      <c r="P6" s="195"/>
      <c r="Q6" s="196"/>
      <c r="R6" s="200" t="s">
        <v>285</v>
      </c>
      <c r="S6" s="195"/>
      <c r="T6" s="195"/>
      <c r="U6" s="195"/>
      <c r="V6" s="196"/>
      <c r="W6" s="177" t="s">
        <v>11</v>
      </c>
      <c r="X6" s="178"/>
      <c r="Y6" s="178"/>
      <c r="Z6" s="178"/>
      <c r="AA6" s="179"/>
      <c r="AB6" s="20"/>
      <c r="AC6" s="9"/>
      <c r="AD6" s="10" t="s">
        <v>12</v>
      </c>
      <c r="AE6" s="21"/>
      <c r="AF6" s="21"/>
      <c r="AG6" s="21"/>
      <c r="AH6" s="22"/>
    </row>
    <row r="7" spans="1:34" ht="10.5" customHeight="1" x14ac:dyDescent="0.25">
      <c r="A7" s="188"/>
      <c r="B7" s="188"/>
      <c r="C7" s="188"/>
      <c r="D7" s="188"/>
      <c r="E7" s="188"/>
      <c r="F7" s="188"/>
      <c r="G7" s="188"/>
      <c r="H7" s="107" t="s">
        <v>73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3" t="s">
        <v>14</v>
      </c>
      <c r="X7" s="1"/>
      <c r="Y7" s="1"/>
      <c r="Z7" s="3" t="s">
        <v>15</v>
      </c>
      <c r="AA7" s="2"/>
      <c r="AB7" s="21"/>
      <c r="AC7" s="9"/>
      <c r="AD7" s="10" t="s">
        <v>16</v>
      </c>
      <c r="AE7" s="21"/>
      <c r="AF7" s="21"/>
      <c r="AG7" s="21"/>
      <c r="AH7" s="22"/>
    </row>
    <row r="8" spans="1:34" ht="10.5" customHeight="1" x14ac:dyDescent="0.25">
      <c r="A8" s="188"/>
      <c r="B8" s="188"/>
      <c r="C8" s="188"/>
      <c r="D8" s="188"/>
      <c r="E8" s="188"/>
      <c r="F8" s="188"/>
      <c r="G8" s="188"/>
      <c r="H8" s="195" t="s">
        <v>286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201">
        <v>43697</v>
      </c>
      <c r="X8" s="202"/>
      <c r="Y8" s="202"/>
      <c r="Z8" s="200">
        <v>3</v>
      </c>
      <c r="AA8" s="196"/>
      <c r="AB8" s="21"/>
      <c r="AC8" s="21"/>
      <c r="AD8" s="21"/>
      <c r="AE8" s="21"/>
      <c r="AF8" s="21"/>
      <c r="AG8" s="21"/>
      <c r="AH8" s="22"/>
    </row>
    <row r="9" spans="1:34" ht="10.5" customHeight="1" x14ac:dyDescent="0.25">
      <c r="A9" s="188"/>
      <c r="B9" s="188"/>
      <c r="C9" s="188"/>
      <c r="D9" s="188"/>
      <c r="E9" s="188"/>
      <c r="F9" s="188"/>
      <c r="G9" s="188"/>
      <c r="H9" s="108" t="s">
        <v>17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/>
      <c r="AB9" s="21"/>
      <c r="AC9" s="21"/>
      <c r="AD9" s="21"/>
      <c r="AE9" s="21"/>
      <c r="AF9" s="21"/>
      <c r="AG9" s="21"/>
      <c r="AH9" s="22"/>
    </row>
    <row r="10" spans="1:34" ht="10.5" customHeight="1" x14ac:dyDescent="0.25">
      <c r="A10" s="188"/>
      <c r="B10" s="188"/>
      <c r="C10" s="188"/>
      <c r="D10" s="188"/>
      <c r="E10" s="188"/>
      <c r="F10" s="188"/>
      <c r="G10" s="188"/>
      <c r="H10" s="186" t="s">
        <v>287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20"/>
      <c r="AC10" s="21"/>
      <c r="AD10" s="21"/>
      <c r="AE10" s="21"/>
      <c r="AF10" s="21"/>
      <c r="AG10" s="21"/>
      <c r="AH10" s="22"/>
    </row>
    <row r="11" spans="1:34" ht="12.75" customHeight="1" x14ac:dyDescent="0.25">
      <c r="A11" s="188"/>
      <c r="B11" s="188"/>
      <c r="C11" s="188"/>
      <c r="D11" s="188"/>
      <c r="E11" s="188"/>
      <c r="F11" s="188"/>
      <c r="G11" s="188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3"/>
      <c r="AC11" s="6"/>
      <c r="AD11" s="6"/>
      <c r="AE11" s="6"/>
      <c r="AF11" s="6"/>
      <c r="AG11" s="6"/>
      <c r="AH11" s="12"/>
    </row>
    <row r="12" spans="1:34" ht="12.75" customHeight="1" x14ac:dyDescent="0.25">
      <c r="A12" s="188"/>
      <c r="B12" s="188"/>
      <c r="C12" s="188"/>
      <c r="D12" s="188"/>
      <c r="E12" s="188"/>
      <c r="F12" s="188"/>
      <c r="G12" s="188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09"/>
      <c r="AC12" s="18"/>
      <c r="AD12" s="18"/>
      <c r="AE12" s="18"/>
      <c r="AF12" s="18"/>
      <c r="AG12" s="18"/>
      <c r="AH12" s="19"/>
    </row>
    <row r="13" spans="1:34" ht="12.75" customHeight="1" x14ac:dyDescent="0.25">
      <c r="A13" s="11"/>
      <c r="B13" s="7"/>
      <c r="C13" s="8"/>
      <c r="D13" s="6"/>
      <c r="E13" s="6"/>
      <c r="F13" s="6"/>
      <c r="G13" s="6"/>
      <c r="H13" s="6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6"/>
      <c r="AC13" s="6"/>
      <c r="AD13" s="6"/>
      <c r="AE13" s="6"/>
      <c r="AF13" s="6"/>
      <c r="AG13" s="6"/>
      <c r="AH13" s="12"/>
    </row>
    <row r="14" spans="1:34" ht="12.75" customHeight="1" x14ac:dyDescent="0.25">
      <c r="A14" s="11"/>
      <c r="B14" s="35" t="s">
        <v>88</v>
      </c>
      <c r="C14" s="8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6"/>
      <c r="AC14" s="6"/>
      <c r="AD14" s="6"/>
      <c r="AE14" s="6"/>
      <c r="AF14" s="6"/>
      <c r="AG14" s="6"/>
      <c r="AH14" s="12"/>
    </row>
    <row r="15" spans="1:34" ht="12.75" customHeight="1" x14ac:dyDescent="0.25">
      <c r="A15" s="11"/>
      <c r="B15" s="7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90"/>
    </row>
    <row r="16" spans="1:34" ht="12.75" customHeight="1" x14ac:dyDescent="0.25">
      <c r="A16" s="11"/>
      <c r="B16" s="7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90"/>
    </row>
    <row r="17" spans="1:34" ht="12.75" customHeight="1" x14ac:dyDescent="0.25">
      <c r="A17" s="11"/>
      <c r="B17" s="7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2"/>
    </row>
    <row r="18" spans="1:34" ht="12.75" customHeight="1" x14ac:dyDescent="0.25">
      <c r="A18" s="11"/>
      <c r="B18" s="7"/>
      <c r="C18" s="8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6"/>
      <c r="AC18" s="6"/>
      <c r="AD18" s="6"/>
      <c r="AE18" s="6"/>
      <c r="AF18" s="6"/>
      <c r="AG18" s="6"/>
      <c r="AH18" s="12"/>
    </row>
    <row r="19" spans="1:34" ht="12.75" customHeight="1" x14ac:dyDescent="0.25">
      <c r="A19" s="11"/>
      <c r="B19" s="7"/>
      <c r="C19" s="8"/>
      <c r="D19" s="6"/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6"/>
      <c r="AC19" s="6"/>
      <c r="AD19" s="6"/>
      <c r="AE19" s="6"/>
      <c r="AF19" s="6"/>
      <c r="AG19" s="6"/>
      <c r="AH19" s="12"/>
    </row>
    <row r="20" spans="1:34" ht="12.75" customHeight="1" x14ac:dyDescent="0.25">
      <c r="A20" s="11"/>
      <c r="B20" s="7"/>
      <c r="C20" s="8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6"/>
      <c r="Q20" s="6"/>
      <c r="R20" s="6"/>
      <c r="S20" s="7"/>
      <c r="T20" s="7"/>
      <c r="U20" s="7"/>
      <c r="V20" s="6"/>
      <c r="W20" s="6"/>
      <c r="X20" s="7"/>
      <c r="Y20" s="7"/>
      <c r="Z20" s="6"/>
      <c r="AA20" s="7"/>
      <c r="AB20" s="6"/>
      <c r="AC20" s="6"/>
      <c r="AD20" s="6"/>
      <c r="AE20" s="6"/>
      <c r="AF20" s="6"/>
      <c r="AG20" s="6"/>
      <c r="AH20" s="12"/>
    </row>
    <row r="21" spans="1:34" ht="12.75" customHeight="1" x14ac:dyDescent="0.25">
      <c r="A21" s="11"/>
      <c r="B21" s="7"/>
      <c r="C21" s="8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6"/>
      <c r="Q21" s="6"/>
      <c r="R21" s="6"/>
      <c r="S21" s="7"/>
      <c r="T21" s="7"/>
      <c r="U21" s="7"/>
      <c r="V21" s="6"/>
      <c r="W21" s="6"/>
      <c r="X21" s="7"/>
      <c r="Y21" s="7"/>
      <c r="Z21" s="6"/>
      <c r="AA21" s="7"/>
      <c r="AB21" s="6"/>
      <c r="AC21" s="6"/>
      <c r="AD21" s="6"/>
      <c r="AE21" s="6"/>
      <c r="AF21" s="6"/>
      <c r="AG21" s="6"/>
      <c r="AH21" s="12"/>
    </row>
    <row r="22" spans="1:34" ht="12.75" customHeight="1" x14ac:dyDescent="0.25">
      <c r="A22" s="11"/>
      <c r="B22" s="7"/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  <c r="N22" s="7"/>
      <c r="O22" s="7"/>
      <c r="P22" s="6"/>
      <c r="Q22" s="6"/>
      <c r="R22" s="6"/>
      <c r="S22" s="7"/>
      <c r="T22" s="7"/>
      <c r="U22" s="7"/>
      <c r="V22" s="6"/>
      <c r="W22" s="6"/>
      <c r="X22" s="7"/>
      <c r="Y22" s="7"/>
      <c r="Z22" s="6"/>
      <c r="AA22" s="7"/>
      <c r="AB22" s="6"/>
      <c r="AC22" s="6"/>
      <c r="AD22" s="6"/>
      <c r="AE22" s="6"/>
      <c r="AF22" s="6"/>
      <c r="AG22" s="6"/>
      <c r="AH22" s="12"/>
    </row>
    <row r="23" spans="1:34" ht="12.75" customHeight="1" x14ac:dyDescent="0.25">
      <c r="A23" s="11"/>
      <c r="B23" s="7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7"/>
      <c r="O23" s="7"/>
      <c r="P23" s="6"/>
      <c r="Q23" s="6"/>
      <c r="R23" s="6"/>
      <c r="S23" s="7"/>
      <c r="T23" s="7"/>
      <c r="U23" s="7"/>
      <c r="V23" s="6"/>
      <c r="W23" s="6"/>
      <c r="X23" s="7"/>
      <c r="Y23" s="7"/>
      <c r="Z23" s="6"/>
      <c r="AA23" s="7"/>
      <c r="AB23" s="6"/>
      <c r="AC23" s="6"/>
      <c r="AD23" s="6"/>
      <c r="AE23" s="6"/>
      <c r="AF23" s="6"/>
      <c r="AG23" s="6"/>
      <c r="AH23" s="12"/>
    </row>
    <row r="24" spans="1:34" ht="12.75" customHeight="1" x14ac:dyDescent="0.25">
      <c r="A24" s="11"/>
      <c r="B24" s="7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7"/>
      <c r="O24" s="7"/>
      <c r="P24" s="6"/>
      <c r="Q24" s="6"/>
      <c r="R24" s="6"/>
      <c r="S24" s="7"/>
      <c r="T24" s="7"/>
      <c r="U24" s="7"/>
      <c r="V24" s="6"/>
      <c r="W24" s="6"/>
      <c r="X24" s="7"/>
      <c r="Y24" s="7"/>
      <c r="Z24" s="6"/>
      <c r="AA24" s="7"/>
      <c r="AB24" s="6"/>
      <c r="AC24" s="6"/>
      <c r="AD24" s="6"/>
      <c r="AE24" s="6"/>
      <c r="AF24" s="6"/>
      <c r="AG24" s="6"/>
      <c r="AH24" s="12"/>
    </row>
    <row r="25" spans="1:34" ht="12.75" customHeight="1" x14ac:dyDescent="0.25">
      <c r="A25" s="11"/>
      <c r="B25" s="7"/>
      <c r="C25" s="6"/>
      <c r="D25" s="6"/>
      <c r="E25" s="6"/>
      <c r="F25" s="6"/>
      <c r="G25" s="6"/>
      <c r="H25" s="6"/>
      <c r="I25" s="6"/>
      <c r="J25" s="6"/>
      <c r="K25" s="6"/>
      <c r="L25" s="7"/>
      <c r="M25" s="7"/>
      <c r="N25" s="7"/>
      <c r="O25" s="7"/>
      <c r="P25" s="6"/>
      <c r="Q25" s="6"/>
      <c r="R25" s="6"/>
      <c r="S25" s="7"/>
      <c r="T25" s="7"/>
      <c r="U25" s="7"/>
      <c r="V25" s="6"/>
      <c r="W25" s="6"/>
      <c r="X25" s="7"/>
      <c r="Y25" s="7"/>
      <c r="Z25" s="6"/>
      <c r="AA25" s="7"/>
      <c r="AB25" s="6"/>
      <c r="AC25" s="6"/>
      <c r="AD25" s="6"/>
      <c r="AE25" s="6"/>
      <c r="AF25" s="6"/>
      <c r="AG25" s="6"/>
      <c r="AH25" s="12"/>
    </row>
    <row r="26" spans="1:34" ht="12.75" customHeight="1" x14ac:dyDescent="0.25">
      <c r="A26" s="11"/>
      <c r="B26" s="7"/>
      <c r="C26" s="6"/>
      <c r="D26" s="6"/>
      <c r="E26" s="6"/>
      <c r="F26" s="6"/>
      <c r="G26" s="6"/>
      <c r="H26" s="6"/>
      <c r="I26" s="6"/>
      <c r="J26" s="6"/>
      <c r="K26" s="6"/>
      <c r="L26" s="7"/>
      <c r="M26" s="6"/>
      <c r="N26" s="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  <c r="AB26" s="6"/>
      <c r="AC26" s="6"/>
      <c r="AD26" s="6"/>
      <c r="AE26" s="6"/>
      <c r="AF26" s="6"/>
      <c r="AG26" s="6"/>
      <c r="AH26" s="12"/>
    </row>
    <row r="27" spans="1:34" ht="12.75" customHeight="1" x14ac:dyDescent="0.25">
      <c r="A27" s="11"/>
      <c r="B27" s="7"/>
      <c r="C27" s="6"/>
      <c r="D27" s="6"/>
      <c r="E27" s="6"/>
      <c r="F27" s="6"/>
      <c r="G27" s="6"/>
      <c r="H27" s="6"/>
      <c r="I27" s="6"/>
      <c r="J27" s="6"/>
      <c r="K27" s="6"/>
      <c r="L27" s="7"/>
      <c r="M27" s="6"/>
      <c r="N27" s="7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7"/>
      <c r="AB27" s="6"/>
      <c r="AC27" s="6"/>
      <c r="AD27" s="6"/>
      <c r="AE27" s="6"/>
      <c r="AF27" s="6"/>
      <c r="AG27" s="6"/>
      <c r="AH27" s="12"/>
    </row>
    <row r="28" spans="1:34" ht="12.75" customHeight="1" x14ac:dyDescent="0.25">
      <c r="A28" s="13"/>
      <c r="B28" s="7"/>
      <c r="C28" s="6"/>
      <c r="D28" s="6"/>
      <c r="E28" s="6"/>
      <c r="F28" s="6"/>
      <c r="G28" s="6"/>
      <c r="H28" s="6"/>
      <c r="I28" s="6"/>
      <c r="J28" s="6"/>
      <c r="K28" s="6"/>
      <c r="L28" s="7"/>
      <c r="M28" s="6"/>
      <c r="N28" s="7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  <c r="AB28" s="6"/>
      <c r="AC28" s="6"/>
      <c r="AD28" s="6"/>
      <c r="AE28" s="6"/>
      <c r="AF28" s="6"/>
      <c r="AG28" s="6"/>
      <c r="AH28" s="12"/>
    </row>
    <row r="29" spans="1:34" ht="12.75" customHeight="1" x14ac:dyDescent="0.25">
      <c r="A29" s="13"/>
      <c r="B29" s="7"/>
      <c r="C29" s="6"/>
      <c r="D29" s="6"/>
      <c r="E29" s="6"/>
      <c r="F29" s="6"/>
      <c r="G29" s="6"/>
      <c r="H29" s="6"/>
      <c r="I29" s="6"/>
      <c r="J29" s="6"/>
      <c r="K29" s="6"/>
      <c r="L29" s="7"/>
      <c r="M29" s="6"/>
      <c r="N29" s="7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7"/>
      <c r="AB29" s="6"/>
      <c r="AC29" s="6"/>
      <c r="AD29" s="6"/>
      <c r="AE29" s="6"/>
      <c r="AF29" s="6"/>
      <c r="AG29" s="6"/>
      <c r="AH29" s="12"/>
    </row>
    <row r="30" spans="1:34" ht="12.75" customHeight="1" x14ac:dyDescent="0.25">
      <c r="A30" s="11"/>
      <c r="B30" s="7"/>
      <c r="C30" s="6"/>
      <c r="D30" s="6"/>
      <c r="E30" s="6"/>
      <c r="F30" s="6"/>
      <c r="G30" s="6"/>
      <c r="H30" s="6"/>
      <c r="I30" s="6"/>
      <c r="J30" s="6"/>
      <c r="K30" s="6"/>
      <c r="L30" s="7"/>
      <c r="M30" s="6"/>
      <c r="N30" s="7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  <c r="AB30" s="6"/>
      <c r="AC30" s="6"/>
      <c r="AD30" s="6"/>
      <c r="AE30" s="6"/>
      <c r="AF30" s="6"/>
      <c r="AG30" s="6"/>
      <c r="AH30" s="12"/>
    </row>
    <row r="31" spans="1:34" ht="12.75" customHeight="1" x14ac:dyDescent="0.25">
      <c r="A31" s="11"/>
      <c r="B31" s="7"/>
      <c r="C31" s="6"/>
      <c r="D31" s="6"/>
      <c r="E31" s="6"/>
      <c r="F31" s="6"/>
      <c r="G31" s="6"/>
      <c r="H31" s="6"/>
      <c r="I31" s="6"/>
      <c r="J31" s="6"/>
      <c r="K31" s="6"/>
      <c r="L31" s="7"/>
      <c r="M31" s="6"/>
      <c r="N31" s="7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7"/>
      <c r="AB31" s="6"/>
      <c r="AC31" s="6"/>
      <c r="AD31" s="6"/>
      <c r="AE31" s="6"/>
      <c r="AF31" s="6"/>
      <c r="AG31" s="6"/>
      <c r="AH31" s="12"/>
    </row>
    <row r="32" spans="1:34" ht="12.75" customHeight="1" x14ac:dyDescent="0.25">
      <c r="A32" s="11"/>
      <c r="B32" s="7"/>
      <c r="C32" s="6"/>
      <c r="D32" s="6"/>
      <c r="E32" s="6"/>
      <c r="F32" s="6"/>
      <c r="G32" s="6"/>
      <c r="H32" s="6"/>
      <c r="I32" s="6"/>
      <c r="J32" s="6"/>
      <c r="K32" s="6"/>
      <c r="L32" s="7"/>
      <c r="M32" s="6"/>
      <c r="N32" s="7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  <c r="AB32" s="6"/>
      <c r="AC32" s="6"/>
      <c r="AD32" s="6"/>
      <c r="AE32" s="6"/>
      <c r="AF32" s="6"/>
      <c r="AG32" s="6"/>
      <c r="AH32" s="12"/>
    </row>
    <row r="33" spans="1:34" ht="12.75" customHeight="1" x14ac:dyDescent="0.25">
      <c r="A33" s="11"/>
      <c r="B33" s="7"/>
      <c r="C33" s="6"/>
      <c r="D33" s="6"/>
      <c r="E33" s="6"/>
      <c r="F33" s="6"/>
      <c r="G33" s="6"/>
      <c r="H33" s="6"/>
      <c r="I33" s="6"/>
      <c r="J33" s="6"/>
      <c r="K33" s="6"/>
      <c r="L33" s="7"/>
      <c r="M33" s="6"/>
      <c r="N33" s="7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7"/>
      <c r="AB33" s="6"/>
      <c r="AC33" s="6"/>
      <c r="AD33" s="6"/>
      <c r="AE33" s="6"/>
      <c r="AF33" s="6"/>
      <c r="AG33" s="6"/>
      <c r="AH33" s="12"/>
    </row>
    <row r="34" spans="1:34" ht="12.75" customHeight="1" x14ac:dyDescent="0.25">
      <c r="A34" s="13"/>
      <c r="B34" s="7"/>
      <c r="C34" s="6"/>
      <c r="D34" s="6"/>
      <c r="E34" s="6"/>
      <c r="F34" s="6"/>
      <c r="G34" s="6"/>
      <c r="H34" s="6"/>
      <c r="I34" s="6"/>
      <c r="J34" s="6"/>
      <c r="K34" s="6"/>
      <c r="L34" s="7"/>
      <c r="M34" s="6"/>
      <c r="N34" s="7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  <c r="AB34" s="6"/>
      <c r="AC34" s="6"/>
      <c r="AD34" s="6"/>
      <c r="AE34" s="6"/>
      <c r="AF34" s="6"/>
      <c r="AG34" s="6"/>
      <c r="AH34" s="12"/>
    </row>
    <row r="35" spans="1:34" ht="12.75" customHeight="1" x14ac:dyDescent="0.25">
      <c r="A35" s="13"/>
      <c r="B35" s="7"/>
      <c r="C35" s="6"/>
      <c r="D35" s="6"/>
      <c r="E35" s="6"/>
      <c r="F35" s="6"/>
      <c r="G35" s="6"/>
      <c r="H35" s="6"/>
      <c r="I35" s="6"/>
      <c r="J35" s="6"/>
      <c r="K35" s="6"/>
      <c r="L35" s="7"/>
      <c r="M35" s="6"/>
      <c r="N35" s="7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7"/>
      <c r="AB35" s="6"/>
      <c r="AC35" s="6"/>
      <c r="AD35" s="6"/>
      <c r="AE35" s="6"/>
      <c r="AF35" s="6"/>
      <c r="AG35" s="6"/>
      <c r="AH35" s="12"/>
    </row>
    <row r="36" spans="1:34" ht="12.75" customHeight="1" x14ac:dyDescent="0.25">
      <c r="A36" s="13"/>
      <c r="B36" s="7"/>
      <c r="C36" s="6"/>
      <c r="D36" s="6"/>
      <c r="E36" s="6"/>
      <c r="F36" s="6"/>
      <c r="G36" s="6"/>
      <c r="H36" s="6"/>
      <c r="I36" s="6"/>
      <c r="J36" s="6"/>
      <c r="K36" s="6"/>
      <c r="L36" s="7"/>
      <c r="M36" s="6"/>
      <c r="N36" s="7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7"/>
      <c r="AA36" s="7"/>
      <c r="AB36" s="7"/>
      <c r="AC36" s="6"/>
      <c r="AD36" s="6"/>
      <c r="AE36" s="6"/>
      <c r="AF36" s="6"/>
      <c r="AG36" s="6"/>
      <c r="AH36" s="12"/>
    </row>
    <row r="37" spans="1:34" ht="12.75" customHeight="1" x14ac:dyDescent="0.25">
      <c r="A37" s="11"/>
      <c r="B37" s="7"/>
      <c r="C37" s="6"/>
      <c r="D37" s="6"/>
      <c r="E37" s="6"/>
      <c r="F37" s="6"/>
      <c r="G37" s="6"/>
      <c r="H37" s="6"/>
      <c r="I37" s="6"/>
      <c r="J37" s="6"/>
      <c r="K37" s="6"/>
      <c r="L37" s="7"/>
      <c r="M37" s="7"/>
      <c r="N37" s="7"/>
      <c r="O37" s="7"/>
      <c r="P37" s="6"/>
      <c r="Q37" s="6"/>
      <c r="R37" s="6"/>
      <c r="S37" s="7"/>
      <c r="T37" s="7"/>
      <c r="U37" s="7"/>
      <c r="V37" s="6"/>
      <c r="W37" s="6"/>
      <c r="X37" s="7"/>
      <c r="Y37" s="7"/>
      <c r="Z37" s="6"/>
      <c r="AA37" s="7"/>
      <c r="AB37" s="6"/>
      <c r="AC37" s="6"/>
      <c r="AD37" s="6"/>
      <c r="AE37" s="6"/>
      <c r="AF37" s="6"/>
      <c r="AG37" s="6"/>
      <c r="AH37" s="12"/>
    </row>
    <row r="38" spans="1:34" ht="12.75" customHeight="1" x14ac:dyDescent="0.25">
      <c r="A38" s="11"/>
      <c r="B38" s="7"/>
      <c r="C38" s="6"/>
      <c r="D38" s="6"/>
      <c r="E38" s="6"/>
      <c r="F38" s="6"/>
      <c r="G38" s="6"/>
      <c r="H38" s="6"/>
      <c r="I38" s="6"/>
      <c r="J38" s="6"/>
      <c r="K38" s="6"/>
      <c r="L38" s="7"/>
      <c r="M38" s="7"/>
      <c r="N38" s="7"/>
      <c r="O38" s="7"/>
      <c r="P38" s="6"/>
      <c r="Q38" s="6"/>
      <c r="R38" s="6"/>
      <c r="S38" s="7"/>
      <c r="T38" s="7"/>
      <c r="U38" s="7"/>
      <c r="V38" s="6"/>
      <c r="W38" s="6"/>
      <c r="X38" s="7"/>
      <c r="Y38" s="7"/>
      <c r="Z38" s="7"/>
      <c r="AA38" s="7"/>
      <c r="AB38" s="7"/>
      <c r="AC38" s="7"/>
      <c r="AD38" s="6"/>
      <c r="AE38" s="6"/>
      <c r="AF38" s="6"/>
      <c r="AG38" s="6"/>
      <c r="AH38" s="12"/>
    </row>
    <row r="39" spans="1:34" ht="12.75" customHeight="1" x14ac:dyDescent="0.25">
      <c r="A39" s="11"/>
      <c r="B39" s="7"/>
      <c r="C39" s="6"/>
      <c r="D39" s="6"/>
      <c r="E39" s="6"/>
      <c r="F39" s="6"/>
      <c r="G39" s="6"/>
      <c r="H39" s="6"/>
      <c r="I39" s="6"/>
      <c r="J39" s="6"/>
      <c r="K39" s="6"/>
      <c r="L39" s="7"/>
      <c r="M39" s="7"/>
      <c r="N39" s="7"/>
      <c r="O39" s="7"/>
      <c r="P39" s="6"/>
      <c r="Q39" s="6"/>
      <c r="R39" s="6"/>
      <c r="S39" s="7"/>
      <c r="T39" s="7"/>
      <c r="U39" s="7"/>
      <c r="V39" s="6"/>
      <c r="W39" s="6"/>
      <c r="X39" s="7"/>
      <c r="Y39" s="7"/>
      <c r="Z39" s="6"/>
      <c r="AA39" s="7"/>
      <c r="AB39" s="6"/>
      <c r="AC39" s="7"/>
      <c r="AD39" s="6"/>
      <c r="AE39" s="6"/>
      <c r="AF39" s="6"/>
      <c r="AG39" s="6"/>
      <c r="AH39" s="12"/>
    </row>
    <row r="40" spans="1:34" ht="12.75" customHeight="1" x14ac:dyDescent="0.25">
      <c r="A40" s="11"/>
      <c r="B40" s="7"/>
      <c r="C40" s="6"/>
      <c r="D40" s="6"/>
      <c r="E40" s="6"/>
      <c r="F40" s="6"/>
      <c r="G40" s="6"/>
      <c r="H40" s="6"/>
      <c r="I40" s="6"/>
      <c r="J40" s="6"/>
      <c r="K40" s="6"/>
      <c r="L40" s="7"/>
      <c r="M40" s="6"/>
      <c r="N40" s="7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7"/>
      <c r="AB40" s="6"/>
      <c r="AC40" s="6"/>
      <c r="AD40" s="6"/>
      <c r="AE40" s="6"/>
      <c r="AF40" s="6"/>
      <c r="AG40" s="6"/>
      <c r="AH40" s="12"/>
    </row>
    <row r="41" spans="1:34" ht="12.75" customHeight="1" x14ac:dyDescent="0.25">
      <c r="A41" s="11"/>
      <c r="B41" s="7"/>
      <c r="C41" s="6"/>
      <c r="D41" s="6"/>
      <c r="E41" s="6"/>
      <c r="F41" s="6"/>
      <c r="G41" s="6"/>
      <c r="H41" s="6"/>
      <c r="I41" s="6"/>
      <c r="J41" s="6"/>
      <c r="K41" s="6"/>
      <c r="L41" s="7"/>
      <c r="M41" s="6"/>
      <c r="N41" s="7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  <c r="AB41" s="6"/>
      <c r="AC41" s="6"/>
      <c r="AD41" s="6"/>
      <c r="AE41" s="6"/>
      <c r="AF41" s="6"/>
      <c r="AG41" s="6"/>
      <c r="AH41" s="12"/>
    </row>
    <row r="42" spans="1:34" ht="12.75" customHeight="1" x14ac:dyDescent="0.25">
      <c r="A42" s="13"/>
      <c r="B42" s="7"/>
      <c r="C42" s="6"/>
      <c r="D42" s="6"/>
      <c r="E42" s="6"/>
      <c r="F42" s="6"/>
      <c r="G42" s="6"/>
      <c r="H42" s="6"/>
      <c r="I42" s="6"/>
      <c r="J42" s="6"/>
      <c r="K42" s="6"/>
      <c r="L42" s="7"/>
      <c r="M42" s="6"/>
      <c r="N42" s="7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  <c r="AB42" s="6"/>
      <c r="AC42" s="6"/>
      <c r="AD42" s="6"/>
      <c r="AE42" s="6"/>
      <c r="AF42" s="6"/>
      <c r="AG42" s="6"/>
      <c r="AH42" s="12"/>
    </row>
    <row r="43" spans="1:34" ht="12.75" customHeight="1" x14ac:dyDescent="0.25">
      <c r="A43" s="13"/>
      <c r="B43" s="7"/>
      <c r="C43" s="6"/>
      <c r="D43" s="6"/>
      <c r="E43" s="6"/>
      <c r="F43" s="6"/>
      <c r="G43" s="6"/>
      <c r="H43" s="6"/>
      <c r="I43" s="6"/>
      <c r="J43" s="6"/>
      <c r="K43" s="6"/>
      <c r="L43" s="7"/>
      <c r="M43" s="6"/>
      <c r="N43" s="7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6"/>
      <c r="AC43" s="6"/>
      <c r="AD43" s="6"/>
      <c r="AE43" s="6"/>
      <c r="AF43" s="6"/>
      <c r="AG43" s="6"/>
      <c r="AH43" s="12"/>
    </row>
    <row r="44" spans="1:34" ht="12.75" customHeight="1" x14ac:dyDescent="0.25">
      <c r="A44" s="13"/>
      <c r="B44" s="7"/>
      <c r="C44" s="6"/>
      <c r="D44" s="6"/>
      <c r="E44" s="6"/>
      <c r="F44" s="6"/>
      <c r="G44" s="6"/>
      <c r="H44" s="6"/>
      <c r="I44" s="6"/>
      <c r="J44" s="6"/>
      <c r="K44" s="6"/>
      <c r="L44" s="7"/>
      <c r="M44" s="6"/>
      <c r="N44" s="7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  <c r="AB44" s="6"/>
      <c r="AC44" s="6"/>
      <c r="AD44" s="6"/>
      <c r="AE44" s="6"/>
      <c r="AF44" s="6"/>
      <c r="AG44" s="6"/>
      <c r="AH44" s="12"/>
    </row>
    <row r="45" spans="1:34" ht="12.75" customHeight="1" x14ac:dyDescent="0.25">
      <c r="A45" s="13"/>
      <c r="B45" s="7"/>
      <c r="C45" s="6"/>
      <c r="D45" s="6"/>
      <c r="E45" s="6"/>
      <c r="F45" s="6"/>
      <c r="G45" s="6"/>
      <c r="H45" s="6"/>
      <c r="I45" s="6"/>
      <c r="J45" s="6"/>
      <c r="K45" s="6"/>
      <c r="L45" s="7"/>
      <c r="M45" s="6"/>
      <c r="N45" s="7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  <c r="AB45" s="6"/>
      <c r="AC45" s="6"/>
      <c r="AD45" s="6"/>
      <c r="AE45" s="6"/>
      <c r="AF45" s="6"/>
      <c r="AG45" s="6"/>
      <c r="AH45" s="12"/>
    </row>
    <row r="46" spans="1:34" ht="12.75" customHeight="1" x14ac:dyDescent="0.25">
      <c r="A46" s="13"/>
      <c r="B46" s="7"/>
      <c r="C46" s="6"/>
      <c r="D46" s="6"/>
      <c r="E46" s="6"/>
      <c r="F46" s="6"/>
      <c r="G46" s="6"/>
      <c r="H46" s="6"/>
      <c r="I46" s="6"/>
      <c r="J46" s="6"/>
      <c r="K46" s="6"/>
      <c r="L46" s="7"/>
      <c r="M46" s="6"/>
      <c r="N46" s="7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6"/>
      <c r="AC46" s="6"/>
      <c r="AD46" s="6"/>
      <c r="AE46" s="6"/>
      <c r="AF46" s="6"/>
      <c r="AG46" s="6"/>
      <c r="AH46" s="12"/>
    </row>
    <row r="47" spans="1:34" ht="12.75" customHeight="1" x14ac:dyDescent="0.25">
      <c r="A47" s="13"/>
      <c r="B47" s="7"/>
      <c r="C47" s="6"/>
      <c r="D47" s="6"/>
      <c r="E47" s="6"/>
      <c r="F47" s="6"/>
      <c r="G47" s="6"/>
      <c r="H47" s="6"/>
      <c r="I47" s="6"/>
      <c r="J47" s="6"/>
      <c r="K47" s="6"/>
      <c r="L47" s="7"/>
      <c r="M47" s="6"/>
      <c r="N47" s="7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6"/>
      <c r="AC47" s="6"/>
      <c r="AD47" s="6"/>
      <c r="AE47" s="6"/>
      <c r="AF47" s="6"/>
      <c r="AG47" s="6"/>
      <c r="AH47" s="12"/>
    </row>
    <row r="48" spans="1:34" ht="12.75" customHeight="1" x14ac:dyDescent="0.25">
      <c r="A48" s="13"/>
      <c r="B48" s="7"/>
      <c r="C48" s="6"/>
      <c r="D48" s="6"/>
      <c r="E48" s="6"/>
      <c r="F48" s="6"/>
      <c r="G48" s="6"/>
      <c r="H48" s="6"/>
      <c r="I48" s="6"/>
      <c r="J48" s="6"/>
      <c r="K48" s="6"/>
      <c r="L48" s="7"/>
      <c r="M48" s="6"/>
      <c r="N48" s="7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B48" s="6"/>
      <c r="AC48" s="6"/>
      <c r="AD48" s="6"/>
      <c r="AE48" s="6"/>
      <c r="AF48" s="6"/>
      <c r="AG48" s="6"/>
      <c r="AH48" s="12"/>
    </row>
    <row r="49" spans="1:34" ht="12.75" customHeight="1" x14ac:dyDescent="0.25">
      <c r="A49" s="13"/>
      <c r="B49" s="7"/>
      <c r="C49" s="6"/>
      <c r="D49" s="6"/>
      <c r="E49" s="6"/>
      <c r="F49" s="6"/>
      <c r="G49" s="6"/>
      <c r="H49" s="6"/>
      <c r="I49" s="6"/>
      <c r="J49" s="6"/>
      <c r="K49" s="6"/>
      <c r="L49" s="7"/>
      <c r="M49" s="6"/>
      <c r="N49" s="7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  <c r="AB49" s="6"/>
      <c r="AC49" s="6"/>
      <c r="AD49" s="6"/>
      <c r="AE49" s="6"/>
      <c r="AF49" s="6"/>
      <c r="AG49" s="6"/>
      <c r="AH49" s="12"/>
    </row>
    <row r="50" spans="1:34" ht="12.75" customHeight="1" x14ac:dyDescent="0.25">
      <c r="A50" s="13"/>
      <c r="B50" s="7"/>
      <c r="C50" s="6"/>
      <c r="D50" s="6"/>
      <c r="E50" s="6"/>
      <c r="F50" s="6"/>
      <c r="G50" s="6"/>
      <c r="H50" s="6"/>
      <c r="I50" s="6"/>
      <c r="J50" s="6"/>
      <c r="K50" s="6"/>
      <c r="L50" s="7"/>
      <c r="M50" s="6"/>
      <c r="N50" s="7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6"/>
      <c r="AC50" s="6"/>
      <c r="AD50" s="6"/>
      <c r="AE50" s="6"/>
      <c r="AF50" s="6"/>
      <c r="AG50" s="6"/>
      <c r="AH50" s="12"/>
    </row>
    <row r="51" spans="1:34" ht="12.75" customHeight="1" x14ac:dyDescent="0.25">
      <c r="A51" s="13"/>
      <c r="B51" s="7"/>
      <c r="C51" s="6"/>
      <c r="D51" s="6"/>
      <c r="E51" s="6"/>
      <c r="F51" s="6"/>
      <c r="G51" s="6"/>
      <c r="H51" s="6"/>
      <c r="I51" s="6"/>
      <c r="J51" s="6"/>
      <c r="K51" s="6"/>
      <c r="L51" s="7"/>
      <c r="M51" s="6"/>
      <c r="N51" s="7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6"/>
      <c r="AG51" s="6"/>
      <c r="AH51" s="12"/>
    </row>
    <row r="52" spans="1:34" ht="12.75" customHeight="1" x14ac:dyDescent="0.25">
      <c r="A52" s="13"/>
      <c r="B52" s="7"/>
      <c r="C52" s="6"/>
      <c r="D52" s="6"/>
      <c r="E52" s="6"/>
      <c r="F52" s="6"/>
      <c r="G52" s="6"/>
      <c r="H52" s="6"/>
      <c r="I52" s="6"/>
      <c r="J52" s="6"/>
      <c r="K52" s="6"/>
      <c r="L52" s="7"/>
      <c r="M52" s="6"/>
      <c r="N52" s="7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6"/>
      <c r="AC52" s="6"/>
      <c r="AD52" s="6"/>
      <c r="AE52" s="6"/>
      <c r="AF52" s="6"/>
      <c r="AG52" s="6"/>
      <c r="AH52" s="12"/>
    </row>
    <row r="53" spans="1:34" ht="12.75" customHeight="1" x14ac:dyDescent="0.25">
      <c r="A53" s="13"/>
      <c r="B53" s="7"/>
      <c r="C53" s="6"/>
      <c r="D53" s="6"/>
      <c r="E53" s="6"/>
      <c r="F53" s="6"/>
      <c r="G53" s="6"/>
      <c r="H53" s="6"/>
      <c r="I53" s="6"/>
      <c r="J53" s="6"/>
      <c r="K53" s="6"/>
      <c r="L53" s="7"/>
      <c r="M53" s="6"/>
      <c r="N53" s="7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6"/>
      <c r="AC53" s="6"/>
      <c r="AD53" s="6"/>
      <c r="AE53" s="6"/>
      <c r="AF53" s="6"/>
      <c r="AG53" s="6"/>
      <c r="AH53" s="12"/>
    </row>
    <row r="54" spans="1:34" ht="12.75" customHeight="1" x14ac:dyDescent="0.25">
      <c r="A54" s="13"/>
      <c r="B54" s="7"/>
      <c r="C54" s="6"/>
      <c r="D54" s="6"/>
      <c r="E54" s="6"/>
      <c r="F54" s="6"/>
      <c r="G54" s="6"/>
      <c r="H54" s="6"/>
      <c r="I54" s="6"/>
      <c r="J54" s="6"/>
      <c r="K54" s="6"/>
      <c r="L54" s="7"/>
      <c r="M54" s="6"/>
      <c r="N54" s="7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  <c r="AB54" s="6"/>
      <c r="AC54" s="6"/>
      <c r="AD54" s="6"/>
      <c r="AE54" s="6"/>
      <c r="AF54" s="6"/>
      <c r="AG54" s="6"/>
      <c r="AH54" s="12"/>
    </row>
    <row r="55" spans="1:34" ht="12.75" customHeight="1" x14ac:dyDescent="0.25">
      <c r="A55" s="13"/>
      <c r="B55" s="7"/>
      <c r="C55" s="6"/>
      <c r="D55" s="6"/>
      <c r="E55" s="6"/>
      <c r="F55" s="6"/>
      <c r="G55" s="6"/>
      <c r="H55" s="6"/>
      <c r="I55" s="6"/>
      <c r="J55" s="6"/>
      <c r="K55" s="6"/>
      <c r="L55" s="7"/>
      <c r="M55" s="6"/>
      <c r="N55" s="7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7"/>
      <c r="AB55" s="6"/>
      <c r="AC55" s="6"/>
      <c r="AD55" s="6"/>
      <c r="AE55" s="6"/>
      <c r="AF55" s="6"/>
      <c r="AG55" s="6"/>
      <c r="AH55" s="12"/>
    </row>
    <row r="56" spans="1:34" ht="12.75" customHeight="1" x14ac:dyDescent="0.25">
      <c r="A56" s="13"/>
      <c r="B56" s="165">
        <v>5</v>
      </c>
      <c r="C56" s="167"/>
      <c r="D56" s="166"/>
      <c r="E56" s="180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2"/>
      <c r="AB56" s="165"/>
      <c r="AC56" s="166"/>
      <c r="AD56" s="165"/>
      <c r="AE56" s="166"/>
      <c r="AF56" s="165"/>
      <c r="AG56" s="166"/>
      <c r="AH56" s="12"/>
    </row>
    <row r="57" spans="1:34" ht="12.75" customHeight="1" x14ac:dyDescent="0.25">
      <c r="A57" s="13"/>
      <c r="B57" s="165">
        <v>4</v>
      </c>
      <c r="C57" s="167"/>
      <c r="D57" s="166"/>
      <c r="E57" s="180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2"/>
      <c r="AB57" s="165"/>
      <c r="AC57" s="166"/>
      <c r="AD57" s="165"/>
      <c r="AE57" s="166"/>
      <c r="AF57" s="165"/>
      <c r="AG57" s="166"/>
      <c r="AH57" s="12"/>
    </row>
    <row r="58" spans="1:34" ht="12.75" customHeight="1" x14ac:dyDescent="0.25">
      <c r="A58" s="13"/>
      <c r="B58" s="165">
        <v>3</v>
      </c>
      <c r="C58" s="167"/>
      <c r="D58" s="166"/>
      <c r="E58" s="168" t="s">
        <v>748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70"/>
      <c r="AB58" s="165" t="s">
        <v>285</v>
      </c>
      <c r="AC58" s="166"/>
      <c r="AD58" s="165"/>
      <c r="AE58" s="166"/>
      <c r="AF58" s="165"/>
      <c r="AG58" s="166"/>
      <c r="AH58" s="12"/>
    </row>
    <row r="59" spans="1:34" ht="12.75" customHeight="1" x14ac:dyDescent="0.25">
      <c r="A59" s="13"/>
      <c r="B59" s="165">
        <v>2</v>
      </c>
      <c r="C59" s="167"/>
      <c r="D59" s="166"/>
      <c r="E59" s="168" t="s">
        <v>289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70"/>
      <c r="AB59" s="165" t="s">
        <v>290</v>
      </c>
      <c r="AC59" s="166"/>
      <c r="AD59" s="165"/>
      <c r="AE59" s="166"/>
      <c r="AF59" s="165"/>
      <c r="AG59" s="166"/>
      <c r="AH59" s="12"/>
    </row>
    <row r="60" spans="1:34" ht="12.75" customHeight="1" x14ac:dyDescent="0.25">
      <c r="A60" s="13"/>
      <c r="B60" s="165">
        <v>1</v>
      </c>
      <c r="C60" s="167"/>
      <c r="D60" s="166"/>
      <c r="E60" s="168" t="s">
        <v>289</v>
      </c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70"/>
      <c r="AB60" s="165" t="s">
        <v>285</v>
      </c>
      <c r="AC60" s="166"/>
      <c r="AD60" s="165"/>
      <c r="AE60" s="166"/>
      <c r="AF60" s="165"/>
      <c r="AG60" s="166"/>
      <c r="AH60" s="12"/>
    </row>
    <row r="61" spans="1:34" ht="12.75" customHeight="1" x14ac:dyDescent="0.25">
      <c r="A61" s="13"/>
      <c r="B61" s="165">
        <v>0</v>
      </c>
      <c r="C61" s="167"/>
      <c r="D61" s="166"/>
      <c r="E61" s="168" t="s">
        <v>18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70"/>
      <c r="AB61" s="165" t="s">
        <v>288</v>
      </c>
      <c r="AC61" s="166"/>
      <c r="AD61" s="165" t="s">
        <v>288</v>
      </c>
      <c r="AE61" s="166"/>
      <c r="AF61" s="165" t="s">
        <v>288</v>
      </c>
      <c r="AG61" s="166"/>
      <c r="AH61" s="12"/>
    </row>
    <row r="62" spans="1:34" ht="12.75" customHeight="1" x14ac:dyDescent="0.25">
      <c r="A62" s="14"/>
      <c r="B62" s="171" t="s">
        <v>19</v>
      </c>
      <c r="C62" s="172"/>
      <c r="D62" s="173"/>
      <c r="E62" s="174" t="s">
        <v>20</v>
      </c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6"/>
      <c r="AB62" s="171" t="s">
        <v>21</v>
      </c>
      <c r="AC62" s="173"/>
      <c r="AD62" s="171" t="s">
        <v>22</v>
      </c>
      <c r="AE62" s="173"/>
      <c r="AF62" s="171" t="s">
        <v>23</v>
      </c>
      <c r="AG62" s="173"/>
      <c r="AH62" s="15"/>
    </row>
    <row r="63" spans="1:34" ht="12.75" customHeight="1" x14ac:dyDescent="0.25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7"/>
      <c r="M63" s="17"/>
      <c r="N63" s="17"/>
      <c r="O63" s="17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9"/>
    </row>
  </sheetData>
  <mergeCells count="49">
    <mergeCell ref="AB1:AH1"/>
    <mergeCell ref="AB56:AC56"/>
    <mergeCell ref="H10:AA12"/>
    <mergeCell ref="A1:G12"/>
    <mergeCell ref="C15:AH16"/>
    <mergeCell ref="B56:D56"/>
    <mergeCell ref="AD56:AE56"/>
    <mergeCell ref="H1:AA2"/>
    <mergeCell ref="H4:V4"/>
    <mergeCell ref="W4:AA4"/>
    <mergeCell ref="H6:L6"/>
    <mergeCell ref="M6:Q6"/>
    <mergeCell ref="R6:V6"/>
    <mergeCell ref="H8:V8"/>
    <mergeCell ref="W8:Y8"/>
    <mergeCell ref="Z8:AA8"/>
    <mergeCell ref="W6:AA6"/>
    <mergeCell ref="AF57:AG57"/>
    <mergeCell ref="AF56:AG56"/>
    <mergeCell ref="E57:AA57"/>
    <mergeCell ref="E56:AA56"/>
    <mergeCell ref="B58:D58"/>
    <mergeCell ref="AD58:AE58"/>
    <mergeCell ref="AF58:AG58"/>
    <mergeCell ref="AB57:AC57"/>
    <mergeCell ref="AB58:AC58"/>
    <mergeCell ref="B57:D57"/>
    <mergeCell ref="AD57:AE57"/>
    <mergeCell ref="E58:AA58"/>
    <mergeCell ref="AF61:AG61"/>
    <mergeCell ref="B62:D62"/>
    <mergeCell ref="AD62:AE62"/>
    <mergeCell ref="AF62:AG62"/>
    <mergeCell ref="AB61:AC61"/>
    <mergeCell ref="AB62:AC62"/>
    <mergeCell ref="E62:AA62"/>
    <mergeCell ref="B61:D61"/>
    <mergeCell ref="AD61:AE61"/>
    <mergeCell ref="E61:AA61"/>
    <mergeCell ref="AF59:AG59"/>
    <mergeCell ref="B60:D60"/>
    <mergeCell ref="AD60:AE60"/>
    <mergeCell ref="AF60:AG60"/>
    <mergeCell ref="AB59:AC59"/>
    <mergeCell ref="AB60:AC60"/>
    <mergeCell ref="B59:D59"/>
    <mergeCell ref="AD59:AE59"/>
    <mergeCell ref="E60:AA60"/>
    <mergeCell ref="E59:AA59"/>
  </mergeCells>
  <pageMargins left="0.59055118110236227" right="0.39370078740157483" top="0.59055118110236227" bottom="0.19685039370078741" header="1.1417322834645669" footer="0.23622047244094491"/>
  <pageSetup paperSize="9" scale="97" fitToHeight="0" orientation="portrait" r:id="rId1"/>
  <headerFooter alignWithMargins="0"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2:AA288"/>
  <sheetViews>
    <sheetView showGridLines="0" view="pageBreakPreview" zoomScale="80" zoomScaleNormal="55" zoomScaleSheetLayoutView="80" workbookViewId="0">
      <pane ySplit="12" topLeftCell="A13" activePane="bottomLeft" state="frozen"/>
      <selection pane="bottomLeft" activeCell="Z264" sqref="Z264:AA264"/>
    </sheetView>
  </sheetViews>
  <sheetFormatPr defaultColWidth="6.7109375" defaultRowHeight="18" customHeight="1" outlineLevelRow="1" x14ac:dyDescent="0.25"/>
  <cols>
    <col min="1" max="1" width="2.7109375" style="36" customWidth="1"/>
    <col min="2" max="3" width="6.7109375" style="36" customWidth="1"/>
    <col min="4" max="4" width="3.5703125" style="36" customWidth="1"/>
    <col min="5" max="5" width="6.7109375" style="36"/>
    <col min="6" max="6" width="2.85546875" style="36" customWidth="1"/>
    <col min="7" max="7" width="6.7109375" style="36"/>
    <col min="8" max="8" width="12.28515625" style="36" bestFit="1" customWidth="1"/>
    <col min="9" max="10" width="6.7109375" style="36"/>
    <col min="11" max="11" width="5.140625" style="36" customWidth="1"/>
    <col min="12" max="12" width="11.7109375" style="36" bestFit="1" customWidth="1"/>
    <col min="13" max="13" width="11" style="36" customWidth="1"/>
    <col min="14" max="15" width="6.7109375" style="36"/>
    <col min="16" max="16" width="11.42578125" style="36" bestFit="1" customWidth="1"/>
    <col min="17" max="18" width="6.7109375" style="36"/>
    <col min="19" max="19" width="6.7109375" style="36" customWidth="1"/>
    <col min="20" max="20" width="28.85546875" style="36" bestFit="1" customWidth="1"/>
    <col min="21" max="22" width="6.7109375" style="36"/>
    <col min="23" max="23" width="8.85546875" style="36" bestFit="1" customWidth="1"/>
    <col min="24" max="24" width="6.7109375" style="36"/>
    <col min="25" max="25" width="6.7109375" style="36" customWidth="1"/>
    <col min="26" max="26" width="5" style="116" customWidth="1"/>
    <col min="27" max="27" width="21.7109375" style="116" customWidth="1"/>
    <col min="28" max="16384" width="6.7109375" style="36"/>
  </cols>
  <sheetData>
    <row r="2" spans="2:27" ht="15" customHeight="1" x14ac:dyDescent="0.25">
      <c r="B2" s="258"/>
      <c r="C2" s="259"/>
      <c r="D2" s="259"/>
      <c r="E2" s="259"/>
      <c r="F2" s="259"/>
      <c r="G2" s="259"/>
      <c r="H2" s="264" t="s">
        <v>192</v>
      </c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6"/>
    </row>
    <row r="3" spans="2:27" ht="15" customHeight="1" x14ac:dyDescent="0.25">
      <c r="B3" s="260"/>
      <c r="C3" s="261"/>
      <c r="D3" s="261"/>
      <c r="E3" s="261"/>
      <c r="F3" s="261"/>
      <c r="G3" s="261"/>
      <c r="H3" s="267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9"/>
    </row>
    <row r="4" spans="2:27" ht="15" customHeight="1" x14ac:dyDescent="0.25">
      <c r="B4" s="260"/>
      <c r="C4" s="261"/>
      <c r="D4" s="261"/>
      <c r="E4" s="261"/>
      <c r="F4" s="261"/>
      <c r="G4" s="261"/>
      <c r="H4" s="26" t="s">
        <v>1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26" t="s">
        <v>24</v>
      </c>
      <c r="U4" s="35"/>
      <c r="V4" s="35"/>
      <c r="W4" s="35"/>
      <c r="X4" s="29"/>
      <c r="Y4" s="255" t="s">
        <v>0</v>
      </c>
      <c r="Z4" s="256"/>
      <c r="AA4" s="257"/>
    </row>
    <row r="5" spans="2:27" ht="15" customHeight="1" x14ac:dyDescent="0.25">
      <c r="B5" s="260"/>
      <c r="C5" s="261"/>
      <c r="D5" s="261"/>
      <c r="E5" s="261"/>
      <c r="F5" s="261"/>
      <c r="G5" s="261"/>
      <c r="H5" s="270" t="s">
        <v>89</v>
      </c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4"/>
      <c r="T5" s="278" t="str">
        <f>Capa!W4</f>
        <v>00000-0000-PE-AR-LI-0001_02 ACESSO USP</v>
      </c>
      <c r="U5" s="279"/>
      <c r="V5" s="279"/>
      <c r="W5" s="279"/>
      <c r="X5" s="280"/>
      <c r="Y5" s="30"/>
      <c r="Z5" s="112"/>
      <c r="AA5" s="157"/>
    </row>
    <row r="6" spans="2:27" ht="15" customHeight="1" x14ac:dyDescent="0.25">
      <c r="B6" s="260"/>
      <c r="C6" s="261"/>
      <c r="D6" s="261"/>
      <c r="E6" s="261"/>
      <c r="F6" s="261"/>
      <c r="G6" s="261"/>
      <c r="H6" s="23" t="s">
        <v>5</v>
      </c>
      <c r="I6" s="24"/>
      <c r="J6" s="24"/>
      <c r="K6" s="25"/>
      <c r="L6" s="23" t="s">
        <v>6</v>
      </c>
      <c r="M6" s="24"/>
      <c r="N6" s="24"/>
      <c r="O6" s="25"/>
      <c r="P6" s="23" t="s">
        <v>7</v>
      </c>
      <c r="Q6" s="24"/>
      <c r="R6" s="24"/>
      <c r="S6" s="25"/>
      <c r="T6" s="26" t="s">
        <v>25</v>
      </c>
      <c r="U6" s="35"/>
      <c r="V6" s="35"/>
      <c r="W6" s="35"/>
      <c r="X6" s="29"/>
      <c r="Y6" s="31"/>
      <c r="Z6" s="117"/>
      <c r="AA6" s="158" t="s">
        <v>3</v>
      </c>
    </row>
    <row r="7" spans="2:27" ht="15" customHeight="1" x14ac:dyDescent="0.25">
      <c r="B7" s="260"/>
      <c r="C7" s="261"/>
      <c r="D7" s="261"/>
      <c r="E7" s="261"/>
      <c r="F7" s="261"/>
      <c r="G7" s="261"/>
      <c r="H7" s="270" t="s">
        <v>291</v>
      </c>
      <c r="I7" s="271"/>
      <c r="J7" s="271"/>
      <c r="K7" s="274"/>
      <c r="L7" s="270" t="s">
        <v>285</v>
      </c>
      <c r="M7" s="271"/>
      <c r="N7" s="271"/>
      <c r="O7" s="274"/>
      <c r="P7" s="270" t="str">
        <f>Capa!R6</f>
        <v>TF</v>
      </c>
      <c r="Q7" s="271"/>
      <c r="R7" s="271"/>
      <c r="S7" s="274"/>
      <c r="T7" s="278" t="s">
        <v>11</v>
      </c>
      <c r="U7" s="279"/>
      <c r="V7" s="279"/>
      <c r="W7" s="279"/>
      <c r="X7" s="280"/>
      <c r="Y7" s="32"/>
      <c r="Z7" s="117" t="s">
        <v>9</v>
      </c>
      <c r="AA7" s="158" t="s">
        <v>4</v>
      </c>
    </row>
    <row r="8" spans="2:27" ht="15" customHeight="1" x14ac:dyDescent="0.25">
      <c r="B8" s="260"/>
      <c r="C8" s="261"/>
      <c r="D8" s="261"/>
      <c r="E8" s="261"/>
      <c r="F8" s="261"/>
      <c r="G8" s="261"/>
      <c r="H8" s="23" t="s">
        <v>13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 t="s">
        <v>14</v>
      </c>
      <c r="U8" s="24"/>
      <c r="V8" s="24"/>
      <c r="W8" s="23" t="s">
        <v>15</v>
      </c>
      <c r="X8" s="25"/>
      <c r="Y8" s="33"/>
      <c r="Z8" s="117"/>
      <c r="AA8" s="158" t="s">
        <v>10</v>
      </c>
    </row>
    <row r="9" spans="2:27" ht="15" customHeight="1" x14ac:dyDescent="0.25">
      <c r="B9" s="260"/>
      <c r="C9" s="261"/>
      <c r="D9" s="261"/>
      <c r="E9" s="261"/>
      <c r="F9" s="261"/>
      <c r="G9" s="261"/>
      <c r="H9" s="270" t="str">
        <f>Capa!H8</f>
        <v>ARQUITETURA E URBANISMO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2">
        <v>43697</v>
      </c>
      <c r="U9" s="273"/>
      <c r="V9" s="273"/>
      <c r="W9" s="270">
        <v>3</v>
      </c>
      <c r="X9" s="274"/>
      <c r="Y9" s="30"/>
      <c r="Z9" s="117"/>
      <c r="AA9" s="158" t="s">
        <v>12</v>
      </c>
    </row>
    <row r="10" spans="2:27" ht="15" customHeight="1" x14ac:dyDescent="0.25">
      <c r="B10" s="260"/>
      <c r="C10" s="261"/>
      <c r="D10" s="261"/>
      <c r="E10" s="261"/>
      <c r="F10" s="261"/>
      <c r="G10" s="261"/>
      <c r="H10" s="26" t="s">
        <v>17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8"/>
      <c r="Y10" s="34"/>
      <c r="Z10" s="117"/>
      <c r="AA10" s="158" t="s">
        <v>16</v>
      </c>
    </row>
    <row r="11" spans="2:27" ht="15" customHeight="1" x14ac:dyDescent="0.25">
      <c r="B11" s="262"/>
      <c r="C11" s="263"/>
      <c r="D11" s="263"/>
      <c r="E11" s="263"/>
      <c r="F11" s="263"/>
      <c r="G11" s="263"/>
      <c r="H11" s="281" t="str">
        <f>Capa!H10</f>
        <v>PORTARIA DA USP</v>
      </c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3"/>
      <c r="Y11" s="105"/>
      <c r="Z11" s="113"/>
      <c r="AA11" s="159"/>
    </row>
    <row r="12" spans="2:27" s="37" customFormat="1" ht="50.25" customHeight="1" x14ac:dyDescent="0.25">
      <c r="B12" s="275" t="s">
        <v>193</v>
      </c>
      <c r="C12" s="275"/>
      <c r="D12" s="275"/>
      <c r="E12" s="275" t="s">
        <v>26</v>
      </c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 t="s">
        <v>30</v>
      </c>
      <c r="W12" s="275"/>
      <c r="X12" s="275" t="s">
        <v>27</v>
      </c>
      <c r="Y12" s="275"/>
      <c r="Z12" s="276" t="s">
        <v>28</v>
      </c>
      <c r="AA12" s="277"/>
    </row>
    <row r="13" spans="2:27" s="93" customFormat="1" ht="15.75" x14ac:dyDescent="0.25">
      <c r="B13" s="226">
        <v>1</v>
      </c>
      <c r="C13" s="227"/>
      <c r="D13" s="228"/>
      <c r="E13" s="241" t="s">
        <v>149</v>
      </c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102"/>
      <c r="W13" s="102"/>
      <c r="X13" s="102"/>
      <c r="Y13" s="102"/>
      <c r="Z13" s="114"/>
      <c r="AA13" s="161"/>
    </row>
    <row r="14" spans="2:27" s="93" customFormat="1" ht="15.75" outlineLevel="1" x14ac:dyDescent="0.25">
      <c r="B14" s="234"/>
      <c r="C14" s="235"/>
      <c r="D14" s="235"/>
      <c r="E14" s="243" t="s">
        <v>119</v>
      </c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5"/>
      <c r="V14" s="218"/>
      <c r="W14" s="218"/>
      <c r="X14" s="219"/>
      <c r="Y14" s="219"/>
      <c r="Z14" s="284"/>
      <c r="AA14" s="285"/>
    </row>
    <row r="15" spans="2:27" s="93" customFormat="1" ht="15.75" outlineLevel="1" x14ac:dyDescent="0.25">
      <c r="B15" s="248" t="s">
        <v>74</v>
      </c>
      <c r="C15" s="249"/>
      <c r="D15" s="250"/>
      <c r="E15" s="221" t="s">
        <v>145</v>
      </c>
      <c r="F15" s="222" t="s">
        <v>110</v>
      </c>
      <c r="G15" s="222" t="s">
        <v>110</v>
      </c>
      <c r="H15" s="222" t="s">
        <v>110</v>
      </c>
      <c r="I15" s="222" t="s">
        <v>110</v>
      </c>
      <c r="J15" s="222" t="s">
        <v>110</v>
      </c>
      <c r="K15" s="222" t="s">
        <v>110</v>
      </c>
      <c r="L15" s="222" t="s">
        <v>110</v>
      </c>
      <c r="M15" s="222" t="s">
        <v>110</v>
      </c>
      <c r="N15" s="222" t="s">
        <v>110</v>
      </c>
      <c r="O15" s="222" t="s">
        <v>110</v>
      </c>
      <c r="P15" s="222" t="s">
        <v>110</v>
      </c>
      <c r="Q15" s="222" t="s">
        <v>110</v>
      </c>
      <c r="R15" s="222" t="s">
        <v>110</v>
      </c>
      <c r="S15" s="222" t="s">
        <v>110</v>
      </c>
      <c r="T15" s="222" t="s">
        <v>110</v>
      </c>
      <c r="U15" s="223" t="s">
        <v>110</v>
      </c>
      <c r="V15" s="218" t="s">
        <v>11</v>
      </c>
      <c r="W15" s="218"/>
      <c r="X15" s="219" t="s">
        <v>746</v>
      </c>
      <c r="Y15" s="219">
        <v>3</v>
      </c>
      <c r="Z15" s="216">
        <v>3</v>
      </c>
      <c r="AA15" s="217"/>
    </row>
    <row r="16" spans="2:27" s="104" customFormat="1" ht="15.75" outlineLevel="1" x14ac:dyDescent="0.25">
      <c r="B16" s="248" t="s">
        <v>75</v>
      </c>
      <c r="C16" s="249"/>
      <c r="D16" s="250"/>
      <c r="E16" s="221" t="s">
        <v>144</v>
      </c>
      <c r="F16" s="222" t="s">
        <v>111</v>
      </c>
      <c r="G16" s="222" t="s">
        <v>111</v>
      </c>
      <c r="H16" s="222" t="s">
        <v>111</v>
      </c>
      <c r="I16" s="222" t="s">
        <v>111</v>
      </c>
      <c r="J16" s="222" t="s">
        <v>111</v>
      </c>
      <c r="K16" s="222" t="s">
        <v>111</v>
      </c>
      <c r="L16" s="222" t="s">
        <v>111</v>
      </c>
      <c r="M16" s="222" t="s">
        <v>111</v>
      </c>
      <c r="N16" s="222" t="s">
        <v>111</v>
      </c>
      <c r="O16" s="222" t="s">
        <v>111</v>
      </c>
      <c r="P16" s="222" t="s">
        <v>111</v>
      </c>
      <c r="Q16" s="222" t="s">
        <v>111</v>
      </c>
      <c r="R16" s="222" t="s">
        <v>111</v>
      </c>
      <c r="S16" s="222" t="s">
        <v>111</v>
      </c>
      <c r="T16" s="222" t="s">
        <v>111</v>
      </c>
      <c r="U16" s="223" t="s">
        <v>111</v>
      </c>
      <c r="V16" s="218" t="s">
        <v>11</v>
      </c>
      <c r="W16" s="218"/>
      <c r="X16" s="219" t="s">
        <v>746</v>
      </c>
      <c r="Y16" s="219">
        <v>3</v>
      </c>
      <c r="Z16" s="216">
        <v>3</v>
      </c>
      <c r="AA16" s="217"/>
    </row>
    <row r="17" spans="2:27" s="104" customFormat="1" ht="15.75" outlineLevel="1" x14ac:dyDescent="0.25">
      <c r="B17" s="248" t="s">
        <v>76</v>
      </c>
      <c r="C17" s="249"/>
      <c r="D17" s="250"/>
      <c r="E17" s="221" t="s">
        <v>112</v>
      </c>
      <c r="F17" s="222" t="s">
        <v>112</v>
      </c>
      <c r="G17" s="222" t="s">
        <v>112</v>
      </c>
      <c r="H17" s="222" t="s">
        <v>112</v>
      </c>
      <c r="I17" s="222" t="s">
        <v>112</v>
      </c>
      <c r="J17" s="222" t="s">
        <v>112</v>
      </c>
      <c r="K17" s="222" t="s">
        <v>112</v>
      </c>
      <c r="L17" s="222" t="s">
        <v>112</v>
      </c>
      <c r="M17" s="222" t="s">
        <v>112</v>
      </c>
      <c r="N17" s="222" t="s">
        <v>112</v>
      </c>
      <c r="O17" s="222" t="s">
        <v>112</v>
      </c>
      <c r="P17" s="222" t="s">
        <v>112</v>
      </c>
      <c r="Q17" s="222" t="s">
        <v>112</v>
      </c>
      <c r="R17" s="222" t="s">
        <v>112</v>
      </c>
      <c r="S17" s="222" t="s">
        <v>112</v>
      </c>
      <c r="T17" s="222" t="s">
        <v>112</v>
      </c>
      <c r="U17" s="223" t="s">
        <v>112</v>
      </c>
      <c r="V17" s="218" t="s">
        <v>11</v>
      </c>
      <c r="W17" s="218"/>
      <c r="X17" s="219" t="s">
        <v>91</v>
      </c>
      <c r="Y17" s="219">
        <v>20</v>
      </c>
      <c r="Z17" s="216">
        <v>1</v>
      </c>
      <c r="AA17" s="217"/>
    </row>
    <row r="18" spans="2:27" s="93" customFormat="1" ht="15.75" outlineLevel="1" x14ac:dyDescent="0.25">
      <c r="B18" s="248" t="s">
        <v>77</v>
      </c>
      <c r="C18" s="249"/>
      <c r="D18" s="250"/>
      <c r="E18" s="221" t="s">
        <v>113</v>
      </c>
      <c r="F18" s="222" t="s">
        <v>113</v>
      </c>
      <c r="G18" s="222" t="s">
        <v>113</v>
      </c>
      <c r="H18" s="222" t="s">
        <v>113</v>
      </c>
      <c r="I18" s="222" t="s">
        <v>113</v>
      </c>
      <c r="J18" s="222" t="s">
        <v>113</v>
      </c>
      <c r="K18" s="222" t="s">
        <v>113</v>
      </c>
      <c r="L18" s="222" t="s">
        <v>113</v>
      </c>
      <c r="M18" s="222" t="s">
        <v>113</v>
      </c>
      <c r="N18" s="222" t="s">
        <v>113</v>
      </c>
      <c r="O18" s="222" t="s">
        <v>113</v>
      </c>
      <c r="P18" s="222" t="s">
        <v>113</v>
      </c>
      <c r="Q18" s="222" t="s">
        <v>113</v>
      </c>
      <c r="R18" s="222" t="s">
        <v>113</v>
      </c>
      <c r="S18" s="222" t="s">
        <v>113</v>
      </c>
      <c r="T18" s="222" t="s">
        <v>113</v>
      </c>
      <c r="U18" s="223" t="s">
        <v>113</v>
      </c>
      <c r="V18" s="218" t="s">
        <v>11</v>
      </c>
      <c r="W18" s="218"/>
      <c r="X18" s="219" t="s">
        <v>746</v>
      </c>
      <c r="Y18" s="219">
        <v>3</v>
      </c>
      <c r="Z18" s="216">
        <v>3</v>
      </c>
      <c r="AA18" s="217"/>
    </row>
    <row r="19" spans="2:27" s="104" customFormat="1" ht="15.75" outlineLevel="1" x14ac:dyDescent="0.25">
      <c r="B19" s="248" t="s">
        <v>78</v>
      </c>
      <c r="C19" s="249"/>
      <c r="D19" s="250"/>
      <c r="E19" s="221" t="s">
        <v>114</v>
      </c>
      <c r="F19" s="222" t="s">
        <v>114</v>
      </c>
      <c r="G19" s="222" t="s">
        <v>114</v>
      </c>
      <c r="H19" s="222" t="s">
        <v>114</v>
      </c>
      <c r="I19" s="222" t="s">
        <v>114</v>
      </c>
      <c r="J19" s="222" t="s">
        <v>114</v>
      </c>
      <c r="K19" s="222" t="s">
        <v>114</v>
      </c>
      <c r="L19" s="222" t="s">
        <v>114</v>
      </c>
      <c r="M19" s="222" t="s">
        <v>114</v>
      </c>
      <c r="N19" s="222" t="s">
        <v>114</v>
      </c>
      <c r="O19" s="222" t="s">
        <v>114</v>
      </c>
      <c r="P19" s="222" t="s">
        <v>114</v>
      </c>
      <c r="Q19" s="222" t="s">
        <v>114</v>
      </c>
      <c r="R19" s="222" t="s">
        <v>114</v>
      </c>
      <c r="S19" s="222" t="s">
        <v>114</v>
      </c>
      <c r="T19" s="222" t="s">
        <v>114</v>
      </c>
      <c r="U19" s="223" t="s">
        <v>114</v>
      </c>
      <c r="V19" s="212" t="s">
        <v>11</v>
      </c>
      <c r="W19" s="213"/>
      <c r="X19" s="219" t="s">
        <v>746</v>
      </c>
      <c r="Y19" s="219">
        <v>3</v>
      </c>
      <c r="Z19" s="216">
        <v>3</v>
      </c>
      <c r="AA19" s="217"/>
    </row>
    <row r="20" spans="2:27" s="104" customFormat="1" ht="15.75" outlineLevel="1" x14ac:dyDescent="0.25">
      <c r="B20" s="248" t="s">
        <v>79</v>
      </c>
      <c r="C20" s="249"/>
      <c r="D20" s="250"/>
      <c r="E20" s="221" t="s">
        <v>115</v>
      </c>
      <c r="F20" s="222" t="s">
        <v>115</v>
      </c>
      <c r="G20" s="222" t="s">
        <v>115</v>
      </c>
      <c r="H20" s="222" t="s">
        <v>115</v>
      </c>
      <c r="I20" s="222" t="s">
        <v>115</v>
      </c>
      <c r="J20" s="222" t="s">
        <v>115</v>
      </c>
      <c r="K20" s="222" t="s">
        <v>115</v>
      </c>
      <c r="L20" s="222" t="s">
        <v>115</v>
      </c>
      <c r="M20" s="222" t="s">
        <v>115</v>
      </c>
      <c r="N20" s="222" t="s">
        <v>115</v>
      </c>
      <c r="O20" s="222" t="s">
        <v>115</v>
      </c>
      <c r="P20" s="222" t="s">
        <v>115</v>
      </c>
      <c r="Q20" s="222" t="s">
        <v>115</v>
      </c>
      <c r="R20" s="222" t="s">
        <v>115</v>
      </c>
      <c r="S20" s="222" t="s">
        <v>115</v>
      </c>
      <c r="T20" s="222" t="s">
        <v>115</v>
      </c>
      <c r="U20" s="223" t="s">
        <v>115</v>
      </c>
      <c r="V20" s="218" t="s">
        <v>11</v>
      </c>
      <c r="W20" s="218"/>
      <c r="X20" s="219" t="s">
        <v>121</v>
      </c>
      <c r="Y20" s="219">
        <v>160</v>
      </c>
      <c r="Z20" s="237">
        <v>215.33600000000001</v>
      </c>
      <c r="AA20" s="238"/>
    </row>
    <row r="21" spans="2:27" s="93" customFormat="1" ht="15.75" outlineLevel="1" x14ac:dyDescent="0.25">
      <c r="B21" s="248" t="s">
        <v>80</v>
      </c>
      <c r="C21" s="249"/>
      <c r="D21" s="250"/>
      <c r="E21" s="221" t="s">
        <v>116</v>
      </c>
      <c r="F21" s="222" t="s">
        <v>116</v>
      </c>
      <c r="G21" s="222" t="s">
        <v>116</v>
      </c>
      <c r="H21" s="222" t="s">
        <v>116</v>
      </c>
      <c r="I21" s="222" t="s">
        <v>116</v>
      </c>
      <c r="J21" s="222" t="s">
        <v>116</v>
      </c>
      <c r="K21" s="222" t="s">
        <v>116</v>
      </c>
      <c r="L21" s="222" t="s">
        <v>116</v>
      </c>
      <c r="M21" s="222" t="s">
        <v>116</v>
      </c>
      <c r="N21" s="222" t="s">
        <v>116</v>
      </c>
      <c r="O21" s="222" t="s">
        <v>116</v>
      </c>
      <c r="P21" s="222" t="s">
        <v>116</v>
      </c>
      <c r="Q21" s="222" t="s">
        <v>116</v>
      </c>
      <c r="R21" s="222" t="s">
        <v>116</v>
      </c>
      <c r="S21" s="222" t="s">
        <v>116</v>
      </c>
      <c r="T21" s="222" t="s">
        <v>116</v>
      </c>
      <c r="U21" s="223" t="s">
        <v>116</v>
      </c>
      <c r="V21" s="218" t="s">
        <v>11</v>
      </c>
      <c r="W21" s="218"/>
      <c r="X21" s="219" t="s">
        <v>121</v>
      </c>
      <c r="Y21" s="219">
        <f>5*2.2</f>
        <v>11</v>
      </c>
      <c r="Z21" s="216">
        <f>5*2.2</f>
        <v>11</v>
      </c>
      <c r="AA21" s="217"/>
    </row>
    <row r="22" spans="2:27" s="104" customFormat="1" ht="15.75" outlineLevel="1" x14ac:dyDescent="0.25">
      <c r="B22" s="248" t="s">
        <v>81</v>
      </c>
      <c r="C22" s="249"/>
      <c r="D22" s="250"/>
      <c r="E22" s="221" t="s">
        <v>117</v>
      </c>
      <c r="F22" s="222" t="s">
        <v>117</v>
      </c>
      <c r="G22" s="222" t="s">
        <v>117</v>
      </c>
      <c r="H22" s="222" t="s">
        <v>117</v>
      </c>
      <c r="I22" s="222" t="s">
        <v>117</v>
      </c>
      <c r="J22" s="222" t="s">
        <v>117</v>
      </c>
      <c r="K22" s="222" t="s">
        <v>117</v>
      </c>
      <c r="L22" s="222" t="s">
        <v>117</v>
      </c>
      <c r="M22" s="222" t="s">
        <v>117</v>
      </c>
      <c r="N22" s="222" t="s">
        <v>117</v>
      </c>
      <c r="O22" s="222" t="s">
        <v>117</v>
      </c>
      <c r="P22" s="222" t="s">
        <v>117</v>
      </c>
      <c r="Q22" s="222" t="s">
        <v>117</v>
      </c>
      <c r="R22" s="222" t="s">
        <v>117</v>
      </c>
      <c r="S22" s="222" t="s">
        <v>117</v>
      </c>
      <c r="T22" s="222" t="s">
        <v>117</v>
      </c>
      <c r="U22" s="223" t="s">
        <v>117</v>
      </c>
      <c r="V22" s="218" t="s">
        <v>11</v>
      </c>
      <c r="W22" s="218"/>
      <c r="X22" s="219" t="s">
        <v>121</v>
      </c>
      <c r="Y22" s="219">
        <f>1.15*2.2</f>
        <v>2.5299999999999998</v>
      </c>
      <c r="Z22" s="216">
        <f>1.15*2.2</f>
        <v>2.5299999999999998</v>
      </c>
      <c r="AA22" s="217"/>
    </row>
    <row r="23" spans="2:27" s="93" customFormat="1" ht="15.75" outlineLevel="1" x14ac:dyDescent="0.25">
      <c r="B23" s="248" t="s">
        <v>84</v>
      </c>
      <c r="C23" s="249"/>
      <c r="D23" s="250"/>
      <c r="E23" s="221" t="s">
        <v>118</v>
      </c>
      <c r="F23" s="222" t="s">
        <v>118</v>
      </c>
      <c r="G23" s="222" t="s">
        <v>118</v>
      </c>
      <c r="H23" s="222" t="s">
        <v>118</v>
      </c>
      <c r="I23" s="222" t="s">
        <v>118</v>
      </c>
      <c r="J23" s="222" t="s">
        <v>118</v>
      </c>
      <c r="K23" s="222" t="s">
        <v>118</v>
      </c>
      <c r="L23" s="222" t="s">
        <v>118</v>
      </c>
      <c r="M23" s="222" t="s">
        <v>118</v>
      </c>
      <c r="N23" s="222" t="s">
        <v>118</v>
      </c>
      <c r="O23" s="222" t="s">
        <v>118</v>
      </c>
      <c r="P23" s="222" t="s">
        <v>118</v>
      </c>
      <c r="Q23" s="222" t="s">
        <v>118</v>
      </c>
      <c r="R23" s="222" t="s">
        <v>118</v>
      </c>
      <c r="S23" s="222" t="s">
        <v>118</v>
      </c>
      <c r="T23" s="222" t="s">
        <v>118</v>
      </c>
      <c r="U23" s="223" t="s">
        <v>118</v>
      </c>
      <c r="V23" s="218" t="s">
        <v>11</v>
      </c>
      <c r="W23" s="218"/>
      <c r="X23" s="219" t="s">
        <v>121</v>
      </c>
      <c r="Y23" s="219">
        <f>(3*1.5)+(1*1.5)+(1*1.5)</f>
        <v>7.5</v>
      </c>
      <c r="Z23" s="216">
        <v>6</v>
      </c>
      <c r="AA23" s="217"/>
    </row>
    <row r="24" spans="2:27" s="104" customFormat="1" ht="15.75" outlineLevel="1" x14ac:dyDescent="0.25">
      <c r="B24" s="234"/>
      <c r="C24" s="235"/>
      <c r="D24" s="235"/>
      <c r="E24" s="221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3"/>
      <c r="V24" s="212"/>
      <c r="W24" s="213"/>
      <c r="X24" s="251"/>
      <c r="Y24" s="213"/>
      <c r="Z24" s="216"/>
      <c r="AA24" s="217"/>
    </row>
    <row r="25" spans="2:27" s="104" customFormat="1" ht="15.75" customHeight="1" outlineLevel="1" x14ac:dyDescent="0.25">
      <c r="B25" s="234"/>
      <c r="C25" s="235"/>
      <c r="D25" s="235"/>
      <c r="E25" s="243" t="s">
        <v>120</v>
      </c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5"/>
      <c r="V25" s="212"/>
      <c r="W25" s="213"/>
      <c r="X25" s="219"/>
      <c r="Y25" s="219"/>
      <c r="Z25" s="216"/>
      <c r="AA25" s="217"/>
    </row>
    <row r="26" spans="2:27" s="104" customFormat="1" ht="15.75" outlineLevel="1" x14ac:dyDescent="0.25">
      <c r="B26" s="234" t="s">
        <v>85</v>
      </c>
      <c r="C26" s="235"/>
      <c r="D26" s="235"/>
      <c r="E26" s="221" t="s">
        <v>745</v>
      </c>
      <c r="F26" s="222" t="s">
        <v>122</v>
      </c>
      <c r="G26" s="222" t="s">
        <v>122</v>
      </c>
      <c r="H26" s="222" t="s">
        <v>122</v>
      </c>
      <c r="I26" s="222" t="s">
        <v>122</v>
      </c>
      <c r="J26" s="222" t="s">
        <v>122</v>
      </c>
      <c r="K26" s="222" t="s">
        <v>122</v>
      </c>
      <c r="L26" s="222" t="s">
        <v>122</v>
      </c>
      <c r="M26" s="222" t="s">
        <v>122</v>
      </c>
      <c r="N26" s="222" t="s">
        <v>122</v>
      </c>
      <c r="O26" s="222" t="s">
        <v>122</v>
      </c>
      <c r="P26" s="222" t="s">
        <v>122</v>
      </c>
      <c r="Q26" s="222" t="s">
        <v>122</v>
      </c>
      <c r="R26" s="222" t="s">
        <v>122</v>
      </c>
      <c r="S26" s="222" t="s">
        <v>122</v>
      </c>
      <c r="T26" s="222" t="s">
        <v>122</v>
      </c>
      <c r="U26" s="223" t="s">
        <v>122</v>
      </c>
      <c r="V26" s="212" t="s">
        <v>11</v>
      </c>
      <c r="W26" s="213"/>
      <c r="X26" s="219" t="s">
        <v>746</v>
      </c>
      <c r="Y26" s="219">
        <v>3</v>
      </c>
      <c r="Z26" s="216">
        <v>3</v>
      </c>
      <c r="AA26" s="217"/>
    </row>
    <row r="27" spans="2:27" s="104" customFormat="1" ht="15.75" customHeight="1" outlineLevel="1" x14ac:dyDescent="0.25">
      <c r="B27" s="234" t="s">
        <v>125</v>
      </c>
      <c r="C27" s="235"/>
      <c r="D27" s="235"/>
      <c r="E27" s="221" t="s">
        <v>123</v>
      </c>
      <c r="F27" s="222" t="s">
        <v>123</v>
      </c>
      <c r="G27" s="222" t="s">
        <v>123</v>
      </c>
      <c r="H27" s="222" t="s">
        <v>123</v>
      </c>
      <c r="I27" s="222" t="s">
        <v>123</v>
      </c>
      <c r="J27" s="222" t="s">
        <v>123</v>
      </c>
      <c r="K27" s="222" t="s">
        <v>123</v>
      </c>
      <c r="L27" s="222" t="s">
        <v>123</v>
      </c>
      <c r="M27" s="222" t="s">
        <v>123</v>
      </c>
      <c r="N27" s="222" t="s">
        <v>123</v>
      </c>
      <c r="O27" s="222" t="s">
        <v>123</v>
      </c>
      <c r="P27" s="222" t="s">
        <v>123</v>
      </c>
      <c r="Q27" s="222" t="s">
        <v>123</v>
      </c>
      <c r="R27" s="222" t="s">
        <v>123</v>
      </c>
      <c r="S27" s="222" t="s">
        <v>123</v>
      </c>
      <c r="T27" s="222" t="s">
        <v>123</v>
      </c>
      <c r="U27" s="223" t="s">
        <v>123</v>
      </c>
      <c r="V27" s="212" t="s">
        <v>11</v>
      </c>
      <c r="W27" s="213"/>
      <c r="X27" s="212" t="s">
        <v>746</v>
      </c>
      <c r="Y27" s="213">
        <v>3</v>
      </c>
      <c r="Z27" s="216">
        <v>3</v>
      </c>
      <c r="AA27" s="217"/>
    </row>
    <row r="28" spans="2:27" s="104" customFormat="1" ht="15.75" customHeight="1" outlineLevel="1" x14ac:dyDescent="0.25">
      <c r="B28" s="234"/>
      <c r="C28" s="235"/>
      <c r="D28" s="235"/>
      <c r="E28" s="221" t="s">
        <v>124</v>
      </c>
      <c r="F28" s="222" t="s">
        <v>124</v>
      </c>
      <c r="G28" s="222" t="s">
        <v>124</v>
      </c>
      <c r="H28" s="222" t="s">
        <v>124</v>
      </c>
      <c r="I28" s="222" t="s">
        <v>124</v>
      </c>
      <c r="J28" s="222" t="s">
        <v>124</v>
      </c>
      <c r="K28" s="222" t="s">
        <v>124</v>
      </c>
      <c r="L28" s="222" t="s">
        <v>124</v>
      </c>
      <c r="M28" s="222" t="s">
        <v>124</v>
      </c>
      <c r="N28" s="222" t="s">
        <v>124</v>
      </c>
      <c r="O28" s="222" t="s">
        <v>124</v>
      </c>
      <c r="P28" s="222" t="s">
        <v>124</v>
      </c>
      <c r="Q28" s="222" t="s">
        <v>124</v>
      </c>
      <c r="R28" s="222" t="s">
        <v>124</v>
      </c>
      <c r="S28" s="222" t="s">
        <v>124</v>
      </c>
      <c r="T28" s="222" t="s">
        <v>124</v>
      </c>
      <c r="U28" s="223" t="s">
        <v>124</v>
      </c>
      <c r="V28" s="212"/>
      <c r="W28" s="213"/>
      <c r="X28" s="251"/>
      <c r="Y28" s="213"/>
      <c r="Z28" s="216"/>
      <c r="AA28" s="217"/>
    </row>
    <row r="29" spans="2:27" s="104" customFormat="1" ht="15.75" customHeight="1" outlineLevel="1" x14ac:dyDescent="0.25">
      <c r="B29" s="234"/>
      <c r="C29" s="235"/>
      <c r="D29" s="235"/>
      <c r="E29" s="221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3"/>
      <c r="V29" s="212"/>
      <c r="W29" s="213"/>
      <c r="X29" s="251"/>
      <c r="Y29" s="213"/>
      <c r="Z29" s="216"/>
      <c r="AA29" s="217"/>
    </row>
    <row r="30" spans="2:27" s="104" customFormat="1" ht="15.75" outlineLevel="1" x14ac:dyDescent="0.25">
      <c r="B30" s="234"/>
      <c r="C30" s="235"/>
      <c r="D30" s="235"/>
      <c r="E30" s="243" t="s">
        <v>194</v>
      </c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5"/>
      <c r="V30" s="212"/>
      <c r="W30" s="213"/>
      <c r="X30" s="251"/>
      <c r="Y30" s="213"/>
      <c r="Z30" s="216"/>
      <c r="AA30" s="217"/>
    </row>
    <row r="31" spans="2:27" s="104" customFormat="1" ht="15.75" outlineLevel="1" x14ac:dyDescent="0.25">
      <c r="B31" s="234" t="s">
        <v>177</v>
      </c>
      <c r="C31" s="235"/>
      <c r="D31" s="235"/>
      <c r="E31" s="221" t="s">
        <v>292</v>
      </c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3"/>
      <c r="V31" s="212" t="s">
        <v>11</v>
      </c>
      <c r="W31" s="213"/>
      <c r="X31" s="251" t="s">
        <v>121</v>
      </c>
      <c r="Y31" s="213" t="s">
        <v>121</v>
      </c>
      <c r="Z31" s="216">
        <v>220</v>
      </c>
      <c r="AA31" s="217"/>
    </row>
    <row r="32" spans="2:27" s="104" customFormat="1" ht="15.75" outlineLevel="1" x14ac:dyDescent="0.25">
      <c r="B32" s="234" t="s">
        <v>178</v>
      </c>
      <c r="C32" s="235"/>
      <c r="D32" s="235"/>
      <c r="E32" s="221" t="s">
        <v>323</v>
      </c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3"/>
      <c r="V32" s="212" t="s">
        <v>11</v>
      </c>
      <c r="W32" s="213"/>
      <c r="X32" s="251" t="s">
        <v>126</v>
      </c>
      <c r="Y32" s="213" t="s">
        <v>121</v>
      </c>
      <c r="Z32" s="216">
        <v>16</v>
      </c>
      <c r="AA32" s="217"/>
    </row>
    <row r="33" spans="2:27" s="104" customFormat="1" ht="15.75" outlineLevel="1" x14ac:dyDescent="0.25">
      <c r="B33" s="234" t="s">
        <v>179</v>
      </c>
      <c r="C33" s="235"/>
      <c r="D33" s="235"/>
      <c r="E33" s="221" t="s">
        <v>198</v>
      </c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3"/>
      <c r="V33" s="212" t="s">
        <v>11</v>
      </c>
      <c r="W33" s="213"/>
      <c r="X33" s="251" t="s">
        <v>126</v>
      </c>
      <c r="Y33" s="213" t="s">
        <v>121</v>
      </c>
      <c r="Z33" s="216">
        <v>40.5</v>
      </c>
      <c r="AA33" s="217"/>
    </row>
    <row r="34" spans="2:27" s="104" customFormat="1" ht="15.75" outlineLevel="1" x14ac:dyDescent="0.25">
      <c r="B34" s="234" t="s">
        <v>244</v>
      </c>
      <c r="C34" s="235"/>
      <c r="D34" s="235"/>
      <c r="E34" s="221" t="s">
        <v>238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3"/>
      <c r="V34" s="212" t="s">
        <v>11</v>
      </c>
      <c r="W34" s="213"/>
      <c r="X34" s="251" t="s">
        <v>121</v>
      </c>
      <c r="Y34" s="213" t="s">
        <v>121</v>
      </c>
      <c r="Z34" s="216">
        <v>10</v>
      </c>
      <c r="AA34" s="217"/>
    </row>
    <row r="35" spans="2:27" s="104" customFormat="1" ht="15.75" customHeight="1" outlineLevel="1" x14ac:dyDescent="0.25">
      <c r="B35" s="234" t="s">
        <v>245</v>
      </c>
      <c r="C35" s="235"/>
      <c r="D35" s="235"/>
      <c r="E35" s="221" t="s">
        <v>195</v>
      </c>
      <c r="F35" s="222" t="s">
        <v>196</v>
      </c>
      <c r="G35" s="222" t="s">
        <v>196</v>
      </c>
      <c r="H35" s="222" t="s">
        <v>196</v>
      </c>
      <c r="I35" s="222" t="s">
        <v>196</v>
      </c>
      <c r="J35" s="222" t="s">
        <v>196</v>
      </c>
      <c r="K35" s="222" t="s">
        <v>196</v>
      </c>
      <c r="L35" s="222" t="s">
        <v>196</v>
      </c>
      <c r="M35" s="222" t="s">
        <v>196</v>
      </c>
      <c r="N35" s="222" t="s">
        <v>196</v>
      </c>
      <c r="O35" s="222" t="s">
        <v>196</v>
      </c>
      <c r="P35" s="222" t="s">
        <v>196</v>
      </c>
      <c r="Q35" s="222" t="s">
        <v>196</v>
      </c>
      <c r="R35" s="222" t="s">
        <v>196</v>
      </c>
      <c r="S35" s="222" t="s">
        <v>196</v>
      </c>
      <c r="T35" s="222" t="s">
        <v>196</v>
      </c>
      <c r="U35" s="223" t="s">
        <v>196</v>
      </c>
      <c r="V35" s="212" t="s">
        <v>11</v>
      </c>
      <c r="W35" s="213"/>
      <c r="X35" s="251" t="s">
        <v>126</v>
      </c>
      <c r="Y35" s="213"/>
      <c r="Z35" s="216">
        <f>(Z33)*1.3+Z31*0.05+Z34*0.1</f>
        <v>64.650000000000006</v>
      </c>
      <c r="AA35" s="217"/>
    </row>
    <row r="36" spans="2:27" s="104" customFormat="1" ht="15.75" customHeight="1" outlineLevel="1" x14ac:dyDescent="0.25">
      <c r="B36" s="234" t="s">
        <v>246</v>
      </c>
      <c r="C36" s="235"/>
      <c r="D36" s="235"/>
      <c r="E36" s="221" t="s">
        <v>197</v>
      </c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3"/>
      <c r="V36" s="212" t="s">
        <v>11</v>
      </c>
      <c r="W36" s="213"/>
      <c r="X36" s="212" t="s">
        <v>199</v>
      </c>
      <c r="Y36" s="213" t="s">
        <v>199</v>
      </c>
      <c r="Z36" s="216">
        <f>Z35*4</f>
        <v>258.60000000000002</v>
      </c>
      <c r="AA36" s="217"/>
    </row>
    <row r="37" spans="2:27" s="104" customFormat="1" ht="15.75" customHeight="1" outlineLevel="1" x14ac:dyDescent="0.25">
      <c r="B37" s="234"/>
      <c r="C37" s="235"/>
      <c r="D37" s="235"/>
      <c r="E37" s="221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3"/>
      <c r="V37" s="212"/>
      <c r="W37" s="213"/>
      <c r="X37" s="251"/>
      <c r="Y37" s="213"/>
      <c r="Z37" s="216"/>
      <c r="AA37" s="217"/>
    </row>
    <row r="38" spans="2:27" s="104" customFormat="1" ht="15.75" outlineLevel="1" x14ac:dyDescent="0.25">
      <c r="B38" s="234"/>
      <c r="C38" s="235"/>
      <c r="D38" s="235"/>
      <c r="E38" s="243" t="s">
        <v>127</v>
      </c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5"/>
      <c r="V38" s="212"/>
      <c r="W38" s="213"/>
      <c r="X38" s="251"/>
      <c r="Y38" s="213"/>
      <c r="Z38" s="216"/>
      <c r="AA38" s="217"/>
    </row>
    <row r="39" spans="2:27" s="104" customFormat="1" ht="15.75" outlineLevel="1" x14ac:dyDescent="0.25">
      <c r="B39" s="234" t="s">
        <v>247</v>
      </c>
      <c r="C39" s="235"/>
      <c r="D39" s="235"/>
      <c r="E39" s="221" t="s">
        <v>293</v>
      </c>
      <c r="F39" s="222" t="s">
        <v>128</v>
      </c>
      <c r="G39" s="222" t="s">
        <v>128</v>
      </c>
      <c r="H39" s="222" t="s">
        <v>128</v>
      </c>
      <c r="I39" s="222" t="s">
        <v>128</v>
      </c>
      <c r="J39" s="222" t="s">
        <v>128</v>
      </c>
      <c r="K39" s="222" t="s">
        <v>128</v>
      </c>
      <c r="L39" s="222" t="s">
        <v>128</v>
      </c>
      <c r="M39" s="222" t="s">
        <v>128</v>
      </c>
      <c r="N39" s="222" t="s">
        <v>128</v>
      </c>
      <c r="O39" s="222" t="s">
        <v>128</v>
      </c>
      <c r="P39" s="222" t="s">
        <v>128</v>
      </c>
      <c r="Q39" s="222" t="s">
        <v>128</v>
      </c>
      <c r="R39" s="222" t="s">
        <v>128</v>
      </c>
      <c r="S39" s="222" t="s">
        <v>128</v>
      </c>
      <c r="T39" s="222" t="s">
        <v>128</v>
      </c>
      <c r="U39" s="223" t="s">
        <v>128</v>
      </c>
      <c r="V39" s="212" t="s">
        <v>11</v>
      </c>
      <c r="W39" s="213"/>
      <c r="X39" s="251" t="s">
        <v>126</v>
      </c>
      <c r="Y39" s="213" t="s">
        <v>121</v>
      </c>
      <c r="Z39" s="216">
        <f>126.77+73.62</f>
        <v>200.39</v>
      </c>
      <c r="AA39" s="217"/>
    </row>
    <row r="40" spans="2:27" s="104" customFormat="1" ht="15.75" outlineLevel="1" x14ac:dyDescent="0.25">
      <c r="B40" s="234" t="s">
        <v>272</v>
      </c>
      <c r="C40" s="235"/>
      <c r="D40" s="235"/>
      <c r="E40" s="221" t="s">
        <v>294</v>
      </c>
      <c r="F40" s="222" t="s">
        <v>128</v>
      </c>
      <c r="G40" s="222" t="s">
        <v>128</v>
      </c>
      <c r="H40" s="222" t="s">
        <v>128</v>
      </c>
      <c r="I40" s="222" t="s">
        <v>128</v>
      </c>
      <c r="J40" s="222" t="s">
        <v>128</v>
      </c>
      <c r="K40" s="222" t="s">
        <v>128</v>
      </c>
      <c r="L40" s="222" t="s">
        <v>128</v>
      </c>
      <c r="M40" s="222" t="s">
        <v>128</v>
      </c>
      <c r="N40" s="222" t="s">
        <v>128</v>
      </c>
      <c r="O40" s="222" t="s">
        <v>128</v>
      </c>
      <c r="P40" s="222" t="s">
        <v>128</v>
      </c>
      <c r="Q40" s="222" t="s">
        <v>128</v>
      </c>
      <c r="R40" s="222" t="s">
        <v>128</v>
      </c>
      <c r="S40" s="222" t="s">
        <v>128</v>
      </c>
      <c r="T40" s="222" t="s">
        <v>128</v>
      </c>
      <c r="U40" s="223" t="s">
        <v>128</v>
      </c>
      <c r="V40" s="212" t="s">
        <v>11</v>
      </c>
      <c r="W40" s="213"/>
      <c r="X40" s="251" t="s">
        <v>126</v>
      </c>
      <c r="Y40" s="213" t="s">
        <v>121</v>
      </c>
      <c r="Z40" s="216">
        <f>230.15+10.98</f>
        <v>241.13</v>
      </c>
      <c r="AA40" s="217"/>
    </row>
    <row r="41" spans="2:27" s="104" customFormat="1" ht="15.75" outlineLevel="1" x14ac:dyDescent="0.25">
      <c r="B41" s="234" t="s">
        <v>422</v>
      </c>
      <c r="C41" s="235"/>
      <c r="D41" s="235"/>
      <c r="E41" s="221" t="s">
        <v>200</v>
      </c>
      <c r="F41" s="222" t="s">
        <v>128</v>
      </c>
      <c r="G41" s="222" t="s">
        <v>128</v>
      </c>
      <c r="H41" s="222" t="s">
        <v>128</v>
      </c>
      <c r="I41" s="222" t="s">
        <v>128</v>
      </c>
      <c r="J41" s="222" t="s">
        <v>128</v>
      </c>
      <c r="K41" s="222" t="s">
        <v>128</v>
      </c>
      <c r="L41" s="222" t="s">
        <v>128</v>
      </c>
      <c r="M41" s="222" t="s">
        <v>128</v>
      </c>
      <c r="N41" s="222" t="s">
        <v>128</v>
      </c>
      <c r="O41" s="222" t="s">
        <v>128</v>
      </c>
      <c r="P41" s="222" t="s">
        <v>128</v>
      </c>
      <c r="Q41" s="222" t="s">
        <v>128</v>
      </c>
      <c r="R41" s="222" t="s">
        <v>128</v>
      </c>
      <c r="S41" s="222" t="s">
        <v>128</v>
      </c>
      <c r="T41" s="222" t="s">
        <v>128</v>
      </c>
      <c r="U41" s="223" t="s">
        <v>128</v>
      </c>
      <c r="V41" s="212" t="s">
        <v>11</v>
      </c>
      <c r="W41" s="213"/>
      <c r="X41" s="251" t="s">
        <v>121</v>
      </c>
      <c r="Y41" s="213" t="s">
        <v>121</v>
      </c>
      <c r="Z41" s="216">
        <v>5000</v>
      </c>
      <c r="AA41" s="217"/>
    </row>
    <row r="42" spans="2:27" s="104" customFormat="1" ht="15.75" customHeight="1" outlineLevel="1" x14ac:dyDescent="0.25">
      <c r="B42" s="234" t="s">
        <v>423</v>
      </c>
      <c r="C42" s="235"/>
      <c r="D42" s="235"/>
      <c r="E42" s="221" t="s">
        <v>129</v>
      </c>
      <c r="F42" s="222" t="s">
        <v>129</v>
      </c>
      <c r="G42" s="222" t="s">
        <v>129</v>
      </c>
      <c r="H42" s="222" t="s">
        <v>129</v>
      </c>
      <c r="I42" s="222" t="s">
        <v>129</v>
      </c>
      <c r="J42" s="222" t="s">
        <v>129</v>
      </c>
      <c r="K42" s="222" t="s">
        <v>129</v>
      </c>
      <c r="L42" s="222" t="s">
        <v>129</v>
      </c>
      <c r="M42" s="222" t="s">
        <v>129</v>
      </c>
      <c r="N42" s="222" t="s">
        <v>129</v>
      </c>
      <c r="O42" s="222" t="s">
        <v>129</v>
      </c>
      <c r="P42" s="222" t="s">
        <v>129</v>
      </c>
      <c r="Q42" s="222" t="s">
        <v>129</v>
      </c>
      <c r="R42" s="222" t="s">
        <v>129</v>
      </c>
      <c r="S42" s="222" t="s">
        <v>129</v>
      </c>
      <c r="T42" s="222" t="s">
        <v>129</v>
      </c>
      <c r="U42" s="223" t="s">
        <v>129</v>
      </c>
      <c r="V42" s="212" t="s">
        <v>11</v>
      </c>
      <c r="W42" s="213"/>
      <c r="X42" s="251" t="s">
        <v>130</v>
      </c>
      <c r="Y42" s="213" t="s">
        <v>130</v>
      </c>
      <c r="Z42" s="216">
        <f>Z41*1.3*4</f>
        <v>26000</v>
      </c>
      <c r="AA42" s="217"/>
    </row>
    <row r="43" spans="2:27" s="104" customFormat="1" ht="15.75" customHeight="1" outlineLevel="1" x14ac:dyDescent="0.25">
      <c r="B43" s="234" t="s">
        <v>424</v>
      </c>
      <c r="C43" s="235"/>
      <c r="D43" s="235"/>
      <c r="E43" s="221" t="s">
        <v>90</v>
      </c>
      <c r="F43" s="222" t="s">
        <v>90</v>
      </c>
      <c r="G43" s="222" t="s">
        <v>90</v>
      </c>
      <c r="H43" s="222" t="s">
        <v>90</v>
      </c>
      <c r="I43" s="222" t="s">
        <v>90</v>
      </c>
      <c r="J43" s="222" t="s">
        <v>90</v>
      </c>
      <c r="K43" s="222" t="s">
        <v>90</v>
      </c>
      <c r="L43" s="222" t="s">
        <v>90</v>
      </c>
      <c r="M43" s="222" t="s">
        <v>90</v>
      </c>
      <c r="N43" s="222" t="s">
        <v>90</v>
      </c>
      <c r="O43" s="222" t="s">
        <v>90</v>
      </c>
      <c r="P43" s="222" t="s">
        <v>90</v>
      </c>
      <c r="Q43" s="222" t="s">
        <v>90</v>
      </c>
      <c r="R43" s="222" t="s">
        <v>90</v>
      </c>
      <c r="S43" s="222" t="s">
        <v>90</v>
      </c>
      <c r="T43" s="222" t="s">
        <v>90</v>
      </c>
      <c r="U43" s="223" t="s">
        <v>90</v>
      </c>
      <c r="V43" s="212" t="s">
        <v>11</v>
      </c>
      <c r="W43" s="213"/>
      <c r="X43" s="251" t="s">
        <v>121</v>
      </c>
      <c r="Y43" s="213" t="s">
        <v>121</v>
      </c>
      <c r="Z43" s="216">
        <v>20</v>
      </c>
      <c r="AA43" s="217"/>
    </row>
    <row r="44" spans="2:27" s="104" customFormat="1" ht="15.75" customHeight="1" x14ac:dyDescent="0.25">
      <c r="B44" s="226">
        <v>2</v>
      </c>
      <c r="C44" s="227"/>
      <c r="D44" s="228"/>
      <c r="E44" s="241" t="s">
        <v>153</v>
      </c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102"/>
      <c r="W44" s="102"/>
      <c r="X44" s="102"/>
      <c r="Y44" s="102"/>
      <c r="Z44" s="115"/>
      <c r="AA44" s="162"/>
    </row>
    <row r="45" spans="2:27" s="104" customFormat="1" ht="15.75" customHeight="1" outlineLevel="1" x14ac:dyDescent="0.25">
      <c r="B45" s="203"/>
      <c r="C45" s="204"/>
      <c r="D45" s="205"/>
      <c r="E45" s="243" t="s">
        <v>730</v>
      </c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5"/>
      <c r="V45" s="218"/>
      <c r="W45" s="218"/>
      <c r="X45" s="219"/>
      <c r="Y45" s="219"/>
      <c r="Z45" s="239"/>
      <c r="AA45" s="240"/>
    </row>
    <row r="46" spans="2:27" s="104" customFormat="1" ht="15.75" customHeight="1" outlineLevel="1" x14ac:dyDescent="0.25">
      <c r="B46" s="234" t="s">
        <v>100</v>
      </c>
      <c r="C46" s="235"/>
      <c r="D46" s="235"/>
      <c r="E46" s="221" t="s">
        <v>201</v>
      </c>
      <c r="F46" s="222" t="s">
        <v>201</v>
      </c>
      <c r="G46" s="222" t="s">
        <v>201</v>
      </c>
      <c r="H46" s="222" t="s">
        <v>201</v>
      </c>
      <c r="I46" s="222" t="s">
        <v>201</v>
      </c>
      <c r="J46" s="222" t="s">
        <v>201</v>
      </c>
      <c r="K46" s="222" t="s">
        <v>201</v>
      </c>
      <c r="L46" s="222" t="s">
        <v>201</v>
      </c>
      <c r="M46" s="222" t="s">
        <v>201</v>
      </c>
      <c r="N46" s="222" t="s">
        <v>201</v>
      </c>
      <c r="O46" s="222" t="s">
        <v>201</v>
      </c>
      <c r="P46" s="222" t="s">
        <v>201</v>
      </c>
      <c r="Q46" s="222" t="s">
        <v>201</v>
      </c>
      <c r="R46" s="222" t="s">
        <v>201</v>
      </c>
      <c r="S46" s="222" t="s">
        <v>201</v>
      </c>
      <c r="T46" s="222" t="s">
        <v>201</v>
      </c>
      <c r="U46" s="223" t="s">
        <v>201</v>
      </c>
      <c r="V46" s="212" t="s">
        <v>11</v>
      </c>
      <c r="W46" s="213"/>
      <c r="X46" s="251" t="s">
        <v>126</v>
      </c>
      <c r="Y46" s="213" t="s">
        <v>126</v>
      </c>
      <c r="Z46" s="239">
        <v>2.9452431127404286</v>
      </c>
      <c r="AA46" s="240"/>
    </row>
    <row r="47" spans="2:27" s="104" customFormat="1" ht="15.75" outlineLevel="1" x14ac:dyDescent="0.25">
      <c r="B47" s="234" t="s">
        <v>101</v>
      </c>
      <c r="C47" s="235"/>
      <c r="D47" s="235"/>
      <c r="E47" s="221" t="s">
        <v>202</v>
      </c>
      <c r="F47" s="222" t="s">
        <v>202</v>
      </c>
      <c r="G47" s="222" t="s">
        <v>202</v>
      </c>
      <c r="H47" s="222" t="s">
        <v>202</v>
      </c>
      <c r="I47" s="222" t="s">
        <v>202</v>
      </c>
      <c r="J47" s="222" t="s">
        <v>202</v>
      </c>
      <c r="K47" s="222" t="s">
        <v>202</v>
      </c>
      <c r="L47" s="222" t="s">
        <v>202</v>
      </c>
      <c r="M47" s="222" t="s">
        <v>202</v>
      </c>
      <c r="N47" s="222" t="s">
        <v>202</v>
      </c>
      <c r="O47" s="222" t="s">
        <v>202</v>
      </c>
      <c r="P47" s="222" t="s">
        <v>202</v>
      </c>
      <c r="Q47" s="222" t="s">
        <v>202</v>
      </c>
      <c r="R47" s="222" t="s">
        <v>202</v>
      </c>
      <c r="S47" s="222" t="s">
        <v>202</v>
      </c>
      <c r="T47" s="222" t="s">
        <v>202</v>
      </c>
      <c r="U47" s="223" t="s">
        <v>202</v>
      </c>
      <c r="V47" s="212" t="s">
        <v>11</v>
      </c>
      <c r="W47" s="213"/>
      <c r="X47" s="251" t="s">
        <v>203</v>
      </c>
      <c r="Y47" s="213" t="s">
        <v>203</v>
      </c>
      <c r="Z47" s="239">
        <v>1</v>
      </c>
      <c r="AA47" s="240"/>
    </row>
    <row r="48" spans="2:27" s="104" customFormat="1" ht="15.75" outlineLevel="1" x14ac:dyDescent="0.25">
      <c r="B48" s="234" t="s">
        <v>102</v>
      </c>
      <c r="C48" s="235"/>
      <c r="D48" s="235"/>
      <c r="E48" s="221" t="s">
        <v>295</v>
      </c>
      <c r="F48" s="222" t="s">
        <v>204</v>
      </c>
      <c r="G48" s="222" t="s">
        <v>204</v>
      </c>
      <c r="H48" s="222" t="s">
        <v>204</v>
      </c>
      <c r="I48" s="222" t="s">
        <v>204</v>
      </c>
      <c r="J48" s="222" t="s">
        <v>204</v>
      </c>
      <c r="K48" s="222" t="s">
        <v>204</v>
      </c>
      <c r="L48" s="222" t="s">
        <v>204</v>
      </c>
      <c r="M48" s="222" t="s">
        <v>204</v>
      </c>
      <c r="N48" s="222" t="s">
        <v>204</v>
      </c>
      <c r="O48" s="222" t="s">
        <v>204</v>
      </c>
      <c r="P48" s="222" t="s">
        <v>204</v>
      </c>
      <c r="Q48" s="222" t="s">
        <v>204</v>
      </c>
      <c r="R48" s="222" t="s">
        <v>204</v>
      </c>
      <c r="S48" s="222" t="s">
        <v>204</v>
      </c>
      <c r="T48" s="222" t="s">
        <v>204</v>
      </c>
      <c r="U48" s="223" t="s">
        <v>204</v>
      </c>
      <c r="V48" s="286" t="s">
        <v>11</v>
      </c>
      <c r="W48" s="287"/>
      <c r="X48" s="288" t="s">
        <v>94</v>
      </c>
      <c r="Y48" s="287" t="s">
        <v>94</v>
      </c>
      <c r="Z48" s="239">
        <v>88</v>
      </c>
      <c r="AA48" s="240"/>
    </row>
    <row r="49" spans="2:27" s="104" customFormat="1" ht="15.75" outlineLevel="1" x14ac:dyDescent="0.25">
      <c r="B49" s="234" t="s">
        <v>103</v>
      </c>
      <c r="C49" s="235"/>
      <c r="D49" s="235"/>
      <c r="E49" s="221" t="s">
        <v>205</v>
      </c>
      <c r="F49" s="222" t="s">
        <v>205</v>
      </c>
      <c r="G49" s="222" t="s">
        <v>205</v>
      </c>
      <c r="H49" s="222" t="s">
        <v>205</v>
      </c>
      <c r="I49" s="222" t="s">
        <v>205</v>
      </c>
      <c r="J49" s="222" t="s">
        <v>205</v>
      </c>
      <c r="K49" s="222" t="s">
        <v>205</v>
      </c>
      <c r="L49" s="222" t="s">
        <v>205</v>
      </c>
      <c r="M49" s="222" t="s">
        <v>205</v>
      </c>
      <c r="N49" s="222" t="s">
        <v>205</v>
      </c>
      <c r="O49" s="222" t="s">
        <v>205</v>
      </c>
      <c r="P49" s="222" t="s">
        <v>205</v>
      </c>
      <c r="Q49" s="222" t="s">
        <v>205</v>
      </c>
      <c r="R49" s="222" t="s">
        <v>205</v>
      </c>
      <c r="S49" s="222" t="s">
        <v>205</v>
      </c>
      <c r="T49" s="222" t="s">
        <v>205</v>
      </c>
      <c r="U49" s="223" t="s">
        <v>205</v>
      </c>
      <c r="V49" s="212" t="s">
        <v>11</v>
      </c>
      <c r="W49" s="213"/>
      <c r="X49" s="251" t="s">
        <v>206</v>
      </c>
      <c r="Y49" s="213" t="s">
        <v>206</v>
      </c>
      <c r="Z49" s="239">
        <v>10</v>
      </c>
      <c r="AA49" s="240"/>
    </row>
    <row r="50" spans="2:27" s="104" customFormat="1" ht="15.75" outlineLevel="1" x14ac:dyDescent="0.25">
      <c r="B50" s="234" t="s">
        <v>104</v>
      </c>
      <c r="C50" s="235"/>
      <c r="D50" s="235"/>
      <c r="E50" s="221" t="s">
        <v>207</v>
      </c>
      <c r="F50" s="222" t="s">
        <v>164</v>
      </c>
      <c r="G50" s="222" t="s">
        <v>164</v>
      </c>
      <c r="H50" s="222" t="s">
        <v>164</v>
      </c>
      <c r="I50" s="222" t="s">
        <v>164</v>
      </c>
      <c r="J50" s="222" t="s">
        <v>164</v>
      </c>
      <c r="K50" s="222" t="s">
        <v>164</v>
      </c>
      <c r="L50" s="222" t="s">
        <v>164</v>
      </c>
      <c r="M50" s="222" t="s">
        <v>164</v>
      </c>
      <c r="N50" s="222" t="s">
        <v>164</v>
      </c>
      <c r="O50" s="222" t="s">
        <v>164</v>
      </c>
      <c r="P50" s="222" t="s">
        <v>164</v>
      </c>
      <c r="Q50" s="222" t="s">
        <v>164</v>
      </c>
      <c r="R50" s="222" t="s">
        <v>164</v>
      </c>
      <c r="S50" s="222" t="s">
        <v>164</v>
      </c>
      <c r="T50" s="222" t="s">
        <v>164</v>
      </c>
      <c r="U50" s="223" t="s">
        <v>164</v>
      </c>
      <c r="V50" s="212" t="s">
        <v>11</v>
      </c>
      <c r="W50" s="213"/>
      <c r="X50" s="251" t="s">
        <v>96</v>
      </c>
      <c r="Y50" s="213" t="s">
        <v>96</v>
      </c>
      <c r="Z50" s="239">
        <v>1856</v>
      </c>
      <c r="AA50" s="240"/>
    </row>
    <row r="51" spans="2:27" s="104" customFormat="1" ht="15.75" outlineLevel="1" x14ac:dyDescent="0.25">
      <c r="B51" s="234" t="s">
        <v>105</v>
      </c>
      <c r="C51" s="235"/>
      <c r="D51" s="235"/>
      <c r="E51" s="221" t="s">
        <v>154</v>
      </c>
      <c r="F51" s="222" t="s">
        <v>154</v>
      </c>
      <c r="G51" s="222" t="s">
        <v>154</v>
      </c>
      <c r="H51" s="222" t="s">
        <v>154</v>
      </c>
      <c r="I51" s="222" t="s">
        <v>154</v>
      </c>
      <c r="J51" s="222" t="s">
        <v>154</v>
      </c>
      <c r="K51" s="222" t="s">
        <v>154</v>
      </c>
      <c r="L51" s="222" t="s">
        <v>154</v>
      </c>
      <c r="M51" s="222" t="s">
        <v>154</v>
      </c>
      <c r="N51" s="222" t="s">
        <v>154</v>
      </c>
      <c r="O51" s="222" t="s">
        <v>154</v>
      </c>
      <c r="P51" s="222" t="s">
        <v>154</v>
      </c>
      <c r="Q51" s="222" t="s">
        <v>154</v>
      </c>
      <c r="R51" s="222" t="s">
        <v>154</v>
      </c>
      <c r="S51" s="222" t="s">
        <v>154</v>
      </c>
      <c r="T51" s="222" t="s">
        <v>154</v>
      </c>
      <c r="U51" s="223" t="s">
        <v>154</v>
      </c>
      <c r="V51" s="212" t="s">
        <v>11</v>
      </c>
      <c r="W51" s="213"/>
      <c r="X51" s="251" t="s">
        <v>126</v>
      </c>
      <c r="Y51" s="213" t="s">
        <v>126</v>
      </c>
      <c r="Z51" s="239">
        <f>Z46*1.3</f>
        <v>3.8288160465625571</v>
      </c>
      <c r="AA51" s="240"/>
    </row>
    <row r="52" spans="2:27" s="104" customFormat="1" ht="15.75" outlineLevel="1" x14ac:dyDescent="0.25">
      <c r="B52" s="234" t="s">
        <v>106</v>
      </c>
      <c r="C52" s="235"/>
      <c r="D52" s="235"/>
      <c r="E52" s="221" t="s">
        <v>129</v>
      </c>
      <c r="F52" s="222" t="s">
        <v>129</v>
      </c>
      <c r="G52" s="222" t="s">
        <v>129</v>
      </c>
      <c r="H52" s="222" t="s">
        <v>129</v>
      </c>
      <c r="I52" s="222" t="s">
        <v>129</v>
      </c>
      <c r="J52" s="222" t="s">
        <v>129</v>
      </c>
      <c r="K52" s="222" t="s">
        <v>129</v>
      </c>
      <c r="L52" s="222" t="s">
        <v>129</v>
      </c>
      <c r="M52" s="222" t="s">
        <v>129</v>
      </c>
      <c r="N52" s="222" t="s">
        <v>129</v>
      </c>
      <c r="O52" s="222" t="s">
        <v>129</v>
      </c>
      <c r="P52" s="222" t="s">
        <v>129</v>
      </c>
      <c r="Q52" s="222" t="s">
        <v>129</v>
      </c>
      <c r="R52" s="222" t="s">
        <v>129</v>
      </c>
      <c r="S52" s="222" t="s">
        <v>129</v>
      </c>
      <c r="T52" s="222" t="s">
        <v>129</v>
      </c>
      <c r="U52" s="223" t="s">
        <v>129</v>
      </c>
      <c r="V52" s="212" t="s">
        <v>11</v>
      </c>
      <c r="W52" s="213"/>
      <c r="X52" s="251" t="s">
        <v>130</v>
      </c>
      <c r="Y52" s="213" t="s">
        <v>130</v>
      </c>
      <c r="Z52" s="239">
        <f>Z51*4</f>
        <v>15.315264186250229</v>
      </c>
      <c r="AA52" s="240"/>
    </row>
    <row r="53" spans="2:27" s="104" customFormat="1" ht="15.75" outlineLevel="1" x14ac:dyDescent="0.25">
      <c r="B53" s="234" t="s">
        <v>107</v>
      </c>
      <c r="C53" s="235"/>
      <c r="D53" s="235"/>
      <c r="E53" s="221" t="s">
        <v>92</v>
      </c>
      <c r="F53" s="222" t="s">
        <v>92</v>
      </c>
      <c r="G53" s="222" t="s">
        <v>92</v>
      </c>
      <c r="H53" s="222" t="s">
        <v>92</v>
      </c>
      <c r="I53" s="222" t="s">
        <v>92</v>
      </c>
      <c r="J53" s="222" t="s">
        <v>92</v>
      </c>
      <c r="K53" s="222" t="s">
        <v>92</v>
      </c>
      <c r="L53" s="222" t="s">
        <v>92</v>
      </c>
      <c r="M53" s="222" t="s">
        <v>92</v>
      </c>
      <c r="N53" s="222" t="s">
        <v>92</v>
      </c>
      <c r="O53" s="222" t="s">
        <v>92</v>
      </c>
      <c r="P53" s="222" t="s">
        <v>92</v>
      </c>
      <c r="Q53" s="222" t="s">
        <v>92</v>
      </c>
      <c r="R53" s="222" t="s">
        <v>92</v>
      </c>
      <c r="S53" s="222" t="s">
        <v>92</v>
      </c>
      <c r="T53" s="222" t="s">
        <v>92</v>
      </c>
      <c r="U53" s="223" t="s">
        <v>92</v>
      </c>
      <c r="V53" s="212" t="s">
        <v>11</v>
      </c>
      <c r="W53" s="213"/>
      <c r="X53" s="251" t="s">
        <v>95</v>
      </c>
      <c r="Y53" s="213" t="s">
        <v>95</v>
      </c>
      <c r="Z53" s="239">
        <v>1</v>
      </c>
      <c r="AA53" s="240"/>
    </row>
    <row r="54" spans="2:27" s="104" customFormat="1" ht="15.75" outlineLevel="1" x14ac:dyDescent="0.25">
      <c r="B54" s="234" t="s">
        <v>108</v>
      </c>
      <c r="C54" s="235"/>
      <c r="D54" s="235"/>
      <c r="E54" s="221" t="s">
        <v>93</v>
      </c>
      <c r="F54" s="222" t="s">
        <v>93</v>
      </c>
      <c r="G54" s="222" t="s">
        <v>93</v>
      </c>
      <c r="H54" s="222" t="s">
        <v>93</v>
      </c>
      <c r="I54" s="222" t="s">
        <v>93</v>
      </c>
      <c r="J54" s="222" t="s">
        <v>93</v>
      </c>
      <c r="K54" s="222" t="s">
        <v>93</v>
      </c>
      <c r="L54" s="222" t="s">
        <v>93</v>
      </c>
      <c r="M54" s="222" t="s">
        <v>93</v>
      </c>
      <c r="N54" s="222" t="s">
        <v>93</v>
      </c>
      <c r="O54" s="222" t="s">
        <v>93</v>
      </c>
      <c r="P54" s="222" t="s">
        <v>93</v>
      </c>
      <c r="Q54" s="222" t="s">
        <v>93</v>
      </c>
      <c r="R54" s="222" t="s">
        <v>93</v>
      </c>
      <c r="S54" s="222" t="s">
        <v>93</v>
      </c>
      <c r="T54" s="222" t="s">
        <v>93</v>
      </c>
      <c r="U54" s="223" t="s">
        <v>93</v>
      </c>
      <c r="V54" s="212" t="s">
        <v>11</v>
      </c>
      <c r="W54" s="213"/>
      <c r="X54" s="251" t="s">
        <v>131</v>
      </c>
      <c r="Y54" s="213" t="s">
        <v>131</v>
      </c>
      <c r="Z54" s="239">
        <v>2</v>
      </c>
      <c r="AA54" s="240"/>
    </row>
    <row r="55" spans="2:27" s="104" customFormat="1" ht="15.75" outlineLevel="1" x14ac:dyDescent="0.25">
      <c r="B55" s="234"/>
      <c r="C55" s="235"/>
      <c r="D55" s="235"/>
      <c r="E55" s="221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3"/>
      <c r="V55" s="212"/>
      <c r="W55" s="213"/>
      <c r="X55" s="251"/>
      <c r="Y55" s="213"/>
      <c r="Z55" s="239"/>
      <c r="AA55" s="240"/>
    </row>
    <row r="56" spans="2:27" s="104" customFormat="1" ht="15.75" customHeight="1" outlineLevel="1" x14ac:dyDescent="0.25">
      <c r="B56" s="203"/>
      <c r="C56" s="204"/>
      <c r="D56" s="205"/>
      <c r="E56" s="243" t="s">
        <v>731</v>
      </c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5"/>
      <c r="V56" s="218"/>
      <c r="W56" s="218"/>
      <c r="X56" s="219"/>
      <c r="Y56" s="219"/>
      <c r="Z56" s="239"/>
      <c r="AA56" s="240"/>
    </row>
    <row r="57" spans="2:27" s="104" customFormat="1" ht="15.75" customHeight="1" outlineLevel="1" x14ac:dyDescent="0.25">
      <c r="B57" s="234" t="s">
        <v>156</v>
      </c>
      <c r="C57" s="235"/>
      <c r="D57" s="235"/>
      <c r="E57" s="221" t="s">
        <v>296</v>
      </c>
      <c r="F57" s="222" t="s">
        <v>201</v>
      </c>
      <c r="G57" s="222" t="s">
        <v>201</v>
      </c>
      <c r="H57" s="222" t="s">
        <v>201</v>
      </c>
      <c r="I57" s="222" t="s">
        <v>201</v>
      </c>
      <c r="J57" s="222" t="s">
        <v>201</v>
      </c>
      <c r="K57" s="222" t="s">
        <v>201</v>
      </c>
      <c r="L57" s="222" t="s">
        <v>201</v>
      </c>
      <c r="M57" s="222" t="s">
        <v>201</v>
      </c>
      <c r="N57" s="222" t="s">
        <v>201</v>
      </c>
      <c r="O57" s="222" t="s">
        <v>201</v>
      </c>
      <c r="P57" s="222" t="s">
        <v>201</v>
      </c>
      <c r="Q57" s="222" t="s">
        <v>201</v>
      </c>
      <c r="R57" s="222" t="s">
        <v>201</v>
      </c>
      <c r="S57" s="222" t="s">
        <v>201</v>
      </c>
      <c r="T57" s="222" t="s">
        <v>201</v>
      </c>
      <c r="U57" s="223" t="s">
        <v>201</v>
      </c>
      <c r="V57" s="212" t="s">
        <v>11</v>
      </c>
      <c r="W57" s="213"/>
      <c r="X57" s="251" t="s">
        <v>126</v>
      </c>
      <c r="Y57" s="213" t="s">
        <v>126</v>
      </c>
      <c r="Z57" s="239">
        <f>0.3^3*PI()*4*4</f>
        <v>1.3571680263507906</v>
      </c>
      <c r="AA57" s="240"/>
    </row>
    <row r="58" spans="2:27" s="104" customFormat="1" ht="15.75" outlineLevel="1" x14ac:dyDescent="0.25">
      <c r="B58" s="234" t="s">
        <v>158</v>
      </c>
      <c r="C58" s="235"/>
      <c r="D58" s="235"/>
      <c r="E58" s="221" t="s">
        <v>297</v>
      </c>
      <c r="F58" s="222" t="s">
        <v>204</v>
      </c>
      <c r="G58" s="222" t="s">
        <v>204</v>
      </c>
      <c r="H58" s="222" t="s">
        <v>204</v>
      </c>
      <c r="I58" s="222" t="s">
        <v>204</v>
      </c>
      <c r="J58" s="222" t="s">
        <v>204</v>
      </c>
      <c r="K58" s="222" t="s">
        <v>204</v>
      </c>
      <c r="L58" s="222" t="s">
        <v>204</v>
      </c>
      <c r="M58" s="222" t="s">
        <v>204</v>
      </c>
      <c r="N58" s="222" t="s">
        <v>204</v>
      </c>
      <c r="O58" s="222" t="s">
        <v>204</v>
      </c>
      <c r="P58" s="222" t="s">
        <v>204</v>
      </c>
      <c r="Q58" s="222" t="s">
        <v>204</v>
      </c>
      <c r="R58" s="222" t="s">
        <v>204</v>
      </c>
      <c r="S58" s="222" t="s">
        <v>204</v>
      </c>
      <c r="T58" s="222" t="s">
        <v>204</v>
      </c>
      <c r="U58" s="223" t="s">
        <v>204</v>
      </c>
      <c r="V58" s="286" t="s">
        <v>11</v>
      </c>
      <c r="W58" s="287"/>
      <c r="X58" s="288" t="s">
        <v>94</v>
      </c>
      <c r="Y58" s="287" t="s">
        <v>94</v>
      </c>
      <c r="Z58" s="239">
        <v>40</v>
      </c>
      <c r="AA58" s="240"/>
    </row>
    <row r="59" spans="2:27" s="104" customFormat="1" ht="15.75" outlineLevel="1" x14ac:dyDescent="0.25">
      <c r="B59" s="234" t="s">
        <v>160</v>
      </c>
      <c r="C59" s="235"/>
      <c r="D59" s="235"/>
      <c r="E59" s="221" t="s">
        <v>205</v>
      </c>
      <c r="F59" s="222" t="s">
        <v>205</v>
      </c>
      <c r="G59" s="222" t="s">
        <v>205</v>
      </c>
      <c r="H59" s="222" t="s">
        <v>205</v>
      </c>
      <c r="I59" s="222" t="s">
        <v>205</v>
      </c>
      <c r="J59" s="222" t="s">
        <v>205</v>
      </c>
      <c r="K59" s="222" t="s">
        <v>205</v>
      </c>
      <c r="L59" s="222" t="s">
        <v>205</v>
      </c>
      <c r="M59" s="222" t="s">
        <v>205</v>
      </c>
      <c r="N59" s="222" t="s">
        <v>205</v>
      </c>
      <c r="O59" s="222" t="s">
        <v>205</v>
      </c>
      <c r="P59" s="222" t="s">
        <v>205</v>
      </c>
      <c r="Q59" s="222" t="s">
        <v>205</v>
      </c>
      <c r="R59" s="222" t="s">
        <v>205</v>
      </c>
      <c r="S59" s="222" t="s">
        <v>205</v>
      </c>
      <c r="T59" s="222" t="s">
        <v>205</v>
      </c>
      <c r="U59" s="223" t="s">
        <v>205</v>
      </c>
      <c r="V59" s="212" t="s">
        <v>11</v>
      </c>
      <c r="W59" s="213"/>
      <c r="X59" s="251" t="s">
        <v>206</v>
      </c>
      <c r="Y59" s="213" t="s">
        <v>206</v>
      </c>
      <c r="Z59" s="239">
        <v>4</v>
      </c>
      <c r="AA59" s="240"/>
    </row>
    <row r="60" spans="2:27" s="104" customFormat="1" ht="15.75" outlineLevel="1" x14ac:dyDescent="0.25">
      <c r="B60" s="234" t="s">
        <v>162</v>
      </c>
      <c r="C60" s="235"/>
      <c r="D60" s="235"/>
      <c r="E60" s="221" t="s">
        <v>207</v>
      </c>
      <c r="F60" s="222" t="s">
        <v>164</v>
      </c>
      <c r="G60" s="222" t="s">
        <v>164</v>
      </c>
      <c r="H60" s="222" t="s">
        <v>164</v>
      </c>
      <c r="I60" s="222" t="s">
        <v>164</v>
      </c>
      <c r="J60" s="222" t="s">
        <v>164</v>
      </c>
      <c r="K60" s="222" t="s">
        <v>164</v>
      </c>
      <c r="L60" s="222" t="s">
        <v>164</v>
      </c>
      <c r="M60" s="222" t="s">
        <v>164</v>
      </c>
      <c r="N60" s="222" t="s">
        <v>164</v>
      </c>
      <c r="O60" s="222" t="s">
        <v>164</v>
      </c>
      <c r="P60" s="222" t="s">
        <v>164</v>
      </c>
      <c r="Q60" s="222" t="s">
        <v>164</v>
      </c>
      <c r="R60" s="222" t="s">
        <v>164</v>
      </c>
      <c r="S60" s="222" t="s">
        <v>164</v>
      </c>
      <c r="T60" s="222" t="s">
        <v>164</v>
      </c>
      <c r="U60" s="223" t="s">
        <v>164</v>
      </c>
      <c r="V60" s="212" t="s">
        <v>11</v>
      </c>
      <c r="W60" s="213"/>
      <c r="X60" s="251" t="s">
        <v>96</v>
      </c>
      <c r="Y60" s="213" t="s">
        <v>96</v>
      </c>
      <c r="Z60" s="239">
        <v>101</v>
      </c>
      <c r="AA60" s="240"/>
    </row>
    <row r="61" spans="2:27" s="104" customFormat="1" ht="15.75" outlineLevel="1" x14ac:dyDescent="0.25">
      <c r="B61" s="234" t="s">
        <v>208</v>
      </c>
      <c r="C61" s="235"/>
      <c r="D61" s="235"/>
      <c r="E61" s="221" t="s">
        <v>154</v>
      </c>
      <c r="F61" s="222" t="s">
        <v>154</v>
      </c>
      <c r="G61" s="222" t="s">
        <v>154</v>
      </c>
      <c r="H61" s="222" t="s">
        <v>154</v>
      </c>
      <c r="I61" s="222" t="s">
        <v>154</v>
      </c>
      <c r="J61" s="222" t="s">
        <v>154</v>
      </c>
      <c r="K61" s="222" t="s">
        <v>154</v>
      </c>
      <c r="L61" s="222" t="s">
        <v>154</v>
      </c>
      <c r="M61" s="222" t="s">
        <v>154</v>
      </c>
      <c r="N61" s="222" t="s">
        <v>154</v>
      </c>
      <c r="O61" s="222" t="s">
        <v>154</v>
      </c>
      <c r="P61" s="222" t="s">
        <v>154</v>
      </c>
      <c r="Q61" s="222" t="s">
        <v>154</v>
      </c>
      <c r="R61" s="222" t="s">
        <v>154</v>
      </c>
      <c r="S61" s="222" t="s">
        <v>154</v>
      </c>
      <c r="T61" s="222" t="s">
        <v>154</v>
      </c>
      <c r="U61" s="223" t="s">
        <v>154</v>
      </c>
      <c r="V61" s="212" t="s">
        <v>11</v>
      </c>
      <c r="W61" s="213"/>
      <c r="X61" s="251" t="s">
        <v>126</v>
      </c>
      <c r="Y61" s="213" t="s">
        <v>126</v>
      </c>
      <c r="Z61" s="239">
        <f>Z57*1.3</f>
        <v>1.7643184342560279</v>
      </c>
      <c r="AA61" s="240"/>
    </row>
    <row r="62" spans="2:27" s="104" customFormat="1" ht="15.75" outlineLevel="1" x14ac:dyDescent="0.25">
      <c r="B62" s="234" t="s">
        <v>210</v>
      </c>
      <c r="C62" s="235"/>
      <c r="D62" s="235"/>
      <c r="E62" s="221" t="s">
        <v>129</v>
      </c>
      <c r="F62" s="222" t="s">
        <v>129</v>
      </c>
      <c r="G62" s="222" t="s">
        <v>129</v>
      </c>
      <c r="H62" s="222" t="s">
        <v>129</v>
      </c>
      <c r="I62" s="222" t="s">
        <v>129</v>
      </c>
      <c r="J62" s="222" t="s">
        <v>129</v>
      </c>
      <c r="K62" s="222" t="s">
        <v>129</v>
      </c>
      <c r="L62" s="222" t="s">
        <v>129</v>
      </c>
      <c r="M62" s="222" t="s">
        <v>129</v>
      </c>
      <c r="N62" s="222" t="s">
        <v>129</v>
      </c>
      <c r="O62" s="222" t="s">
        <v>129</v>
      </c>
      <c r="P62" s="222" t="s">
        <v>129</v>
      </c>
      <c r="Q62" s="222" t="s">
        <v>129</v>
      </c>
      <c r="R62" s="222" t="s">
        <v>129</v>
      </c>
      <c r="S62" s="222" t="s">
        <v>129</v>
      </c>
      <c r="T62" s="222" t="s">
        <v>129</v>
      </c>
      <c r="U62" s="223" t="s">
        <v>129</v>
      </c>
      <c r="V62" s="212" t="s">
        <v>11</v>
      </c>
      <c r="W62" s="213"/>
      <c r="X62" s="251" t="s">
        <v>130</v>
      </c>
      <c r="Y62" s="213" t="s">
        <v>130</v>
      </c>
      <c r="Z62" s="239">
        <f>Z61*4</f>
        <v>7.0572737370241114</v>
      </c>
      <c r="AA62" s="240"/>
    </row>
    <row r="63" spans="2:27" s="104" customFormat="1" ht="15.75" outlineLevel="1" x14ac:dyDescent="0.25">
      <c r="B63" s="234" t="s">
        <v>211</v>
      </c>
      <c r="C63" s="235"/>
      <c r="D63" s="235"/>
      <c r="E63" s="221" t="s">
        <v>92</v>
      </c>
      <c r="F63" s="222" t="s">
        <v>92</v>
      </c>
      <c r="G63" s="222" t="s">
        <v>92</v>
      </c>
      <c r="H63" s="222" t="s">
        <v>92</v>
      </c>
      <c r="I63" s="222" t="s">
        <v>92</v>
      </c>
      <c r="J63" s="222" t="s">
        <v>92</v>
      </c>
      <c r="K63" s="222" t="s">
        <v>92</v>
      </c>
      <c r="L63" s="222" t="s">
        <v>92</v>
      </c>
      <c r="M63" s="222" t="s">
        <v>92</v>
      </c>
      <c r="N63" s="222" t="s">
        <v>92</v>
      </c>
      <c r="O63" s="222" t="s">
        <v>92</v>
      </c>
      <c r="P63" s="222" t="s">
        <v>92</v>
      </c>
      <c r="Q63" s="222" t="s">
        <v>92</v>
      </c>
      <c r="R63" s="222" t="s">
        <v>92</v>
      </c>
      <c r="S63" s="222" t="s">
        <v>92</v>
      </c>
      <c r="T63" s="222" t="s">
        <v>92</v>
      </c>
      <c r="U63" s="223" t="s">
        <v>92</v>
      </c>
      <c r="V63" s="212" t="s">
        <v>11</v>
      </c>
      <c r="W63" s="213"/>
      <c r="X63" s="251" t="s">
        <v>95</v>
      </c>
      <c r="Y63" s="213" t="s">
        <v>95</v>
      </c>
      <c r="Z63" s="239">
        <v>1</v>
      </c>
      <c r="AA63" s="240"/>
    </row>
    <row r="64" spans="2:27" s="104" customFormat="1" ht="15.75" outlineLevel="1" x14ac:dyDescent="0.25">
      <c r="B64" s="234" t="s">
        <v>212</v>
      </c>
      <c r="C64" s="235"/>
      <c r="D64" s="235"/>
      <c r="E64" s="221" t="s">
        <v>93</v>
      </c>
      <c r="F64" s="222" t="s">
        <v>93</v>
      </c>
      <c r="G64" s="222" t="s">
        <v>93</v>
      </c>
      <c r="H64" s="222" t="s">
        <v>93</v>
      </c>
      <c r="I64" s="222" t="s">
        <v>93</v>
      </c>
      <c r="J64" s="222" t="s">
        <v>93</v>
      </c>
      <c r="K64" s="222" t="s">
        <v>93</v>
      </c>
      <c r="L64" s="222" t="s">
        <v>93</v>
      </c>
      <c r="M64" s="222" t="s">
        <v>93</v>
      </c>
      <c r="N64" s="222" t="s">
        <v>93</v>
      </c>
      <c r="O64" s="222" t="s">
        <v>93</v>
      </c>
      <c r="P64" s="222" t="s">
        <v>93</v>
      </c>
      <c r="Q64" s="222" t="s">
        <v>93</v>
      </c>
      <c r="R64" s="222" t="s">
        <v>93</v>
      </c>
      <c r="S64" s="222" t="s">
        <v>93</v>
      </c>
      <c r="T64" s="222" t="s">
        <v>93</v>
      </c>
      <c r="U64" s="223" t="s">
        <v>93</v>
      </c>
      <c r="V64" s="212" t="s">
        <v>11</v>
      </c>
      <c r="W64" s="213"/>
      <c r="X64" s="251" t="s">
        <v>131</v>
      </c>
      <c r="Y64" s="213" t="s">
        <v>131</v>
      </c>
      <c r="Z64" s="239">
        <v>2</v>
      </c>
      <c r="AA64" s="240"/>
    </row>
    <row r="65" spans="2:27" s="104" customFormat="1" ht="15.75" outlineLevel="1" x14ac:dyDescent="0.25">
      <c r="B65" s="234"/>
      <c r="C65" s="235"/>
      <c r="D65" s="235"/>
      <c r="E65" s="221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3"/>
      <c r="V65" s="212"/>
      <c r="W65" s="213"/>
      <c r="X65" s="251"/>
      <c r="Y65" s="213"/>
      <c r="Z65" s="239"/>
      <c r="AA65" s="240"/>
    </row>
    <row r="66" spans="2:27" s="104" customFormat="1" ht="15.75" outlineLevel="1" x14ac:dyDescent="0.25">
      <c r="B66" s="203"/>
      <c r="C66" s="204"/>
      <c r="D66" s="205"/>
      <c r="E66" s="252" t="s">
        <v>332</v>
      </c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4"/>
      <c r="V66" s="218"/>
      <c r="W66" s="218"/>
      <c r="X66" s="219"/>
      <c r="Y66" s="219"/>
      <c r="Z66" s="239"/>
      <c r="AA66" s="240"/>
    </row>
    <row r="67" spans="2:27" s="104" customFormat="1" ht="15.75" outlineLevel="1" x14ac:dyDescent="0.25">
      <c r="B67" s="234" t="s">
        <v>213</v>
      </c>
      <c r="C67" s="235"/>
      <c r="D67" s="235"/>
      <c r="E67" s="221" t="s">
        <v>155</v>
      </c>
      <c r="F67" s="222" t="s">
        <v>155</v>
      </c>
      <c r="G67" s="222" t="s">
        <v>155</v>
      </c>
      <c r="H67" s="222" t="s">
        <v>155</v>
      </c>
      <c r="I67" s="222" t="s">
        <v>155</v>
      </c>
      <c r="J67" s="222" t="s">
        <v>155</v>
      </c>
      <c r="K67" s="222" t="s">
        <v>155</v>
      </c>
      <c r="L67" s="222" t="s">
        <v>155</v>
      </c>
      <c r="M67" s="222" t="s">
        <v>155</v>
      </c>
      <c r="N67" s="222" t="s">
        <v>155</v>
      </c>
      <c r="O67" s="222" t="s">
        <v>155</v>
      </c>
      <c r="P67" s="222" t="s">
        <v>155</v>
      </c>
      <c r="Q67" s="222" t="s">
        <v>155</v>
      </c>
      <c r="R67" s="222" t="s">
        <v>155</v>
      </c>
      <c r="S67" s="222" t="s">
        <v>155</v>
      </c>
      <c r="T67" s="222" t="s">
        <v>155</v>
      </c>
      <c r="U67" s="223" t="s">
        <v>155</v>
      </c>
      <c r="V67" s="212" t="s">
        <v>11</v>
      </c>
      <c r="W67" s="213"/>
      <c r="X67" s="251" t="s">
        <v>126</v>
      </c>
      <c r="Y67" s="213" t="s">
        <v>126</v>
      </c>
      <c r="Z67" s="239">
        <v>6.6449999999999996</v>
      </c>
      <c r="AA67" s="240"/>
    </row>
    <row r="68" spans="2:27" s="104" customFormat="1" ht="15.75" outlineLevel="1" x14ac:dyDescent="0.25">
      <c r="B68" s="234" t="s">
        <v>214</v>
      </c>
      <c r="C68" s="235"/>
      <c r="D68" s="235"/>
      <c r="E68" s="221" t="s">
        <v>157</v>
      </c>
      <c r="F68" s="222" t="s">
        <v>157</v>
      </c>
      <c r="G68" s="222" t="s">
        <v>157</v>
      </c>
      <c r="H68" s="222" t="s">
        <v>157</v>
      </c>
      <c r="I68" s="222" t="s">
        <v>157</v>
      </c>
      <c r="J68" s="222" t="s">
        <v>157</v>
      </c>
      <c r="K68" s="222" t="s">
        <v>157</v>
      </c>
      <c r="L68" s="222" t="s">
        <v>157</v>
      </c>
      <c r="M68" s="222" t="s">
        <v>157</v>
      </c>
      <c r="N68" s="222" t="s">
        <v>157</v>
      </c>
      <c r="O68" s="222" t="s">
        <v>157</v>
      </c>
      <c r="P68" s="222" t="s">
        <v>157</v>
      </c>
      <c r="Q68" s="222" t="s">
        <v>157</v>
      </c>
      <c r="R68" s="222" t="s">
        <v>157</v>
      </c>
      <c r="S68" s="222" t="s">
        <v>157</v>
      </c>
      <c r="T68" s="222" t="s">
        <v>157</v>
      </c>
      <c r="U68" s="223" t="s">
        <v>157</v>
      </c>
      <c r="V68" s="212" t="s">
        <v>11</v>
      </c>
      <c r="W68" s="213"/>
      <c r="X68" s="251" t="s">
        <v>126</v>
      </c>
      <c r="Y68" s="213" t="s">
        <v>126</v>
      </c>
      <c r="Z68" s="239">
        <v>14.537999999999998</v>
      </c>
      <c r="AA68" s="240"/>
    </row>
    <row r="69" spans="2:27" s="104" customFormat="1" ht="15.75" outlineLevel="1" x14ac:dyDescent="0.25">
      <c r="B69" s="234" t="s">
        <v>215</v>
      </c>
      <c r="C69" s="235"/>
      <c r="D69" s="235"/>
      <c r="E69" s="221" t="s">
        <v>159</v>
      </c>
      <c r="F69" s="222" t="s">
        <v>159</v>
      </c>
      <c r="G69" s="222" t="s">
        <v>159</v>
      </c>
      <c r="H69" s="222" t="s">
        <v>159</v>
      </c>
      <c r="I69" s="222" t="s">
        <v>159</v>
      </c>
      <c r="J69" s="222" t="s">
        <v>159</v>
      </c>
      <c r="K69" s="222" t="s">
        <v>159</v>
      </c>
      <c r="L69" s="222" t="s">
        <v>159</v>
      </c>
      <c r="M69" s="222" t="s">
        <v>159</v>
      </c>
      <c r="N69" s="222" t="s">
        <v>159</v>
      </c>
      <c r="O69" s="222" t="s">
        <v>159</v>
      </c>
      <c r="P69" s="222" t="s">
        <v>159</v>
      </c>
      <c r="Q69" s="222" t="s">
        <v>159</v>
      </c>
      <c r="R69" s="222" t="s">
        <v>159</v>
      </c>
      <c r="S69" s="222" t="s">
        <v>159</v>
      </c>
      <c r="T69" s="222" t="s">
        <v>159</v>
      </c>
      <c r="U69" s="223" t="s">
        <v>159</v>
      </c>
      <c r="V69" s="212" t="s">
        <v>11</v>
      </c>
      <c r="W69" s="213"/>
      <c r="X69" s="251" t="s">
        <v>126</v>
      </c>
      <c r="Y69" s="213" t="s">
        <v>126</v>
      </c>
      <c r="Z69" s="239">
        <v>4.5925000000000002</v>
      </c>
      <c r="AA69" s="240"/>
    </row>
    <row r="70" spans="2:27" s="104" customFormat="1" ht="15.75" outlineLevel="1" x14ac:dyDescent="0.25">
      <c r="B70" s="234" t="s">
        <v>216</v>
      </c>
      <c r="C70" s="235"/>
      <c r="D70" s="235"/>
      <c r="E70" s="221" t="s">
        <v>161</v>
      </c>
      <c r="F70" s="222" t="s">
        <v>161</v>
      </c>
      <c r="G70" s="222" t="s">
        <v>161</v>
      </c>
      <c r="H70" s="222" t="s">
        <v>161</v>
      </c>
      <c r="I70" s="222" t="s">
        <v>161</v>
      </c>
      <c r="J70" s="222" t="s">
        <v>161</v>
      </c>
      <c r="K70" s="222" t="s">
        <v>161</v>
      </c>
      <c r="L70" s="222" t="s">
        <v>161</v>
      </c>
      <c r="M70" s="222" t="s">
        <v>161</v>
      </c>
      <c r="N70" s="222" t="s">
        <v>161</v>
      </c>
      <c r="O70" s="222" t="s">
        <v>161</v>
      </c>
      <c r="P70" s="222" t="s">
        <v>161</v>
      </c>
      <c r="Q70" s="222" t="s">
        <v>161</v>
      </c>
      <c r="R70" s="222" t="s">
        <v>161</v>
      </c>
      <c r="S70" s="222" t="s">
        <v>161</v>
      </c>
      <c r="T70" s="222" t="s">
        <v>161</v>
      </c>
      <c r="U70" s="223" t="s">
        <v>161</v>
      </c>
      <c r="V70" s="212" t="s">
        <v>11</v>
      </c>
      <c r="W70" s="213"/>
      <c r="X70" s="251" t="s">
        <v>121</v>
      </c>
      <c r="Y70" s="213" t="s">
        <v>121</v>
      </c>
      <c r="Z70" s="239">
        <f>(Z67+Z68)*8</f>
        <v>169.464</v>
      </c>
      <c r="AA70" s="240"/>
    </row>
    <row r="71" spans="2:27" s="104" customFormat="1" ht="15.75" outlineLevel="1" x14ac:dyDescent="0.25">
      <c r="B71" s="234" t="s">
        <v>217</v>
      </c>
      <c r="C71" s="235"/>
      <c r="D71" s="235"/>
      <c r="E71" s="221" t="s">
        <v>209</v>
      </c>
      <c r="F71" s="222" t="s">
        <v>163</v>
      </c>
      <c r="G71" s="222" t="s">
        <v>163</v>
      </c>
      <c r="H71" s="222" t="s">
        <v>163</v>
      </c>
      <c r="I71" s="222" t="s">
        <v>163</v>
      </c>
      <c r="J71" s="222" t="s">
        <v>163</v>
      </c>
      <c r="K71" s="222" t="s">
        <v>163</v>
      </c>
      <c r="L71" s="222" t="s">
        <v>163</v>
      </c>
      <c r="M71" s="222" t="s">
        <v>163</v>
      </c>
      <c r="N71" s="222" t="s">
        <v>163</v>
      </c>
      <c r="O71" s="222" t="s">
        <v>163</v>
      </c>
      <c r="P71" s="222" t="s">
        <v>163</v>
      </c>
      <c r="Q71" s="222" t="s">
        <v>163</v>
      </c>
      <c r="R71" s="222" t="s">
        <v>163</v>
      </c>
      <c r="S71" s="222" t="s">
        <v>163</v>
      </c>
      <c r="T71" s="222" t="s">
        <v>163</v>
      </c>
      <c r="U71" s="223" t="s">
        <v>163</v>
      </c>
      <c r="V71" s="212" t="s">
        <v>11</v>
      </c>
      <c r="W71" s="213"/>
      <c r="X71" s="251" t="s">
        <v>126</v>
      </c>
      <c r="Y71" s="213" t="s">
        <v>126</v>
      </c>
      <c r="Z71" s="239">
        <f>Z67+Z68</f>
        <v>21.183</v>
      </c>
      <c r="AA71" s="240"/>
    </row>
    <row r="72" spans="2:27" s="104" customFormat="1" ht="15.75" outlineLevel="1" x14ac:dyDescent="0.25">
      <c r="B72" s="234" t="s">
        <v>425</v>
      </c>
      <c r="C72" s="235"/>
      <c r="D72" s="235"/>
      <c r="E72" s="221" t="s">
        <v>132</v>
      </c>
      <c r="F72" s="222" t="s">
        <v>132</v>
      </c>
      <c r="G72" s="222" t="s">
        <v>132</v>
      </c>
      <c r="H72" s="222" t="s">
        <v>132</v>
      </c>
      <c r="I72" s="222" t="s">
        <v>132</v>
      </c>
      <c r="J72" s="222" t="s">
        <v>132</v>
      </c>
      <c r="K72" s="222" t="s">
        <v>132</v>
      </c>
      <c r="L72" s="222" t="s">
        <v>132</v>
      </c>
      <c r="M72" s="222" t="s">
        <v>132</v>
      </c>
      <c r="N72" s="222" t="s">
        <v>132</v>
      </c>
      <c r="O72" s="222" t="s">
        <v>132</v>
      </c>
      <c r="P72" s="222" t="s">
        <v>132</v>
      </c>
      <c r="Q72" s="222" t="s">
        <v>132</v>
      </c>
      <c r="R72" s="222" t="s">
        <v>132</v>
      </c>
      <c r="S72" s="222" t="s">
        <v>132</v>
      </c>
      <c r="T72" s="222" t="s">
        <v>132</v>
      </c>
      <c r="U72" s="223" t="s">
        <v>132</v>
      </c>
      <c r="V72" s="212" t="s">
        <v>11</v>
      </c>
      <c r="W72" s="213"/>
      <c r="X72" s="251" t="s">
        <v>126</v>
      </c>
      <c r="Y72" s="213" t="s">
        <v>126</v>
      </c>
      <c r="Z72" s="239">
        <f>Z71</f>
        <v>21.183</v>
      </c>
      <c r="AA72" s="240"/>
    </row>
    <row r="73" spans="2:27" s="104" customFormat="1" ht="15.75" outlineLevel="1" x14ac:dyDescent="0.25">
      <c r="B73" s="234" t="s">
        <v>426</v>
      </c>
      <c r="C73" s="235"/>
      <c r="D73" s="235"/>
      <c r="E73" s="221" t="s">
        <v>164</v>
      </c>
      <c r="F73" s="222" t="s">
        <v>164</v>
      </c>
      <c r="G73" s="222" t="s">
        <v>164</v>
      </c>
      <c r="H73" s="222" t="s">
        <v>164</v>
      </c>
      <c r="I73" s="222" t="s">
        <v>164</v>
      </c>
      <c r="J73" s="222" t="s">
        <v>164</v>
      </c>
      <c r="K73" s="222" t="s">
        <v>164</v>
      </c>
      <c r="L73" s="222" t="s">
        <v>164</v>
      </c>
      <c r="M73" s="222" t="s">
        <v>164</v>
      </c>
      <c r="N73" s="222" t="s">
        <v>164</v>
      </c>
      <c r="O73" s="222" t="s">
        <v>164</v>
      </c>
      <c r="P73" s="222" t="s">
        <v>164</v>
      </c>
      <c r="Q73" s="222" t="s">
        <v>164</v>
      </c>
      <c r="R73" s="222" t="s">
        <v>164</v>
      </c>
      <c r="S73" s="222" t="s">
        <v>164</v>
      </c>
      <c r="T73" s="222" t="s">
        <v>164</v>
      </c>
      <c r="U73" s="223" t="s">
        <v>164</v>
      </c>
      <c r="V73" s="212" t="s">
        <v>11</v>
      </c>
      <c r="W73" s="213"/>
      <c r="X73" s="251" t="s">
        <v>96</v>
      </c>
      <c r="Y73" s="213" t="s">
        <v>96</v>
      </c>
      <c r="Z73" s="239">
        <v>1552.3500266666667</v>
      </c>
      <c r="AA73" s="240"/>
    </row>
    <row r="74" spans="2:27" s="104" customFormat="1" ht="15.75" outlineLevel="1" x14ac:dyDescent="0.25">
      <c r="B74" s="234" t="s">
        <v>427</v>
      </c>
      <c r="C74" s="235"/>
      <c r="D74" s="235"/>
      <c r="E74" s="221" t="s">
        <v>92</v>
      </c>
      <c r="F74" s="222" t="s">
        <v>92</v>
      </c>
      <c r="G74" s="222" t="s">
        <v>92</v>
      </c>
      <c r="H74" s="222" t="s">
        <v>92</v>
      </c>
      <c r="I74" s="222" t="s">
        <v>92</v>
      </c>
      <c r="J74" s="222" t="s">
        <v>92</v>
      </c>
      <c r="K74" s="222" t="s">
        <v>92</v>
      </c>
      <c r="L74" s="222" t="s">
        <v>92</v>
      </c>
      <c r="M74" s="222" t="s">
        <v>92</v>
      </c>
      <c r="N74" s="222" t="s">
        <v>92</v>
      </c>
      <c r="O74" s="222" t="s">
        <v>92</v>
      </c>
      <c r="P74" s="222" t="s">
        <v>92</v>
      </c>
      <c r="Q74" s="222" t="s">
        <v>92</v>
      </c>
      <c r="R74" s="222" t="s">
        <v>92</v>
      </c>
      <c r="S74" s="222" t="s">
        <v>92</v>
      </c>
      <c r="T74" s="222" t="s">
        <v>92</v>
      </c>
      <c r="U74" s="223" t="s">
        <v>92</v>
      </c>
      <c r="V74" s="212" t="s">
        <v>11</v>
      </c>
      <c r="W74" s="213"/>
      <c r="X74" s="251" t="s">
        <v>95</v>
      </c>
      <c r="Y74" s="213" t="s">
        <v>95</v>
      </c>
      <c r="Z74" s="239">
        <v>1</v>
      </c>
      <c r="AA74" s="240"/>
    </row>
    <row r="75" spans="2:27" s="104" customFormat="1" ht="15.75" outlineLevel="1" x14ac:dyDescent="0.25">
      <c r="B75" s="234" t="s">
        <v>428</v>
      </c>
      <c r="C75" s="235"/>
      <c r="D75" s="235"/>
      <c r="E75" s="221" t="s">
        <v>93</v>
      </c>
      <c r="F75" s="222" t="s">
        <v>93</v>
      </c>
      <c r="G75" s="222" t="s">
        <v>93</v>
      </c>
      <c r="H75" s="222" t="s">
        <v>93</v>
      </c>
      <c r="I75" s="222" t="s">
        <v>93</v>
      </c>
      <c r="J75" s="222" t="s">
        <v>93</v>
      </c>
      <c r="K75" s="222" t="s">
        <v>93</v>
      </c>
      <c r="L75" s="222" t="s">
        <v>93</v>
      </c>
      <c r="M75" s="222" t="s">
        <v>93</v>
      </c>
      <c r="N75" s="222" t="s">
        <v>93</v>
      </c>
      <c r="O75" s="222" t="s">
        <v>93</v>
      </c>
      <c r="P75" s="222" t="s">
        <v>93</v>
      </c>
      <c r="Q75" s="222" t="s">
        <v>93</v>
      </c>
      <c r="R75" s="222" t="s">
        <v>93</v>
      </c>
      <c r="S75" s="222" t="s">
        <v>93</v>
      </c>
      <c r="T75" s="222" t="s">
        <v>93</v>
      </c>
      <c r="U75" s="223" t="s">
        <v>93</v>
      </c>
      <c r="V75" s="212" t="s">
        <v>11</v>
      </c>
      <c r="W75" s="213"/>
      <c r="X75" s="251" t="s">
        <v>131</v>
      </c>
      <c r="Y75" s="213" t="s">
        <v>131</v>
      </c>
      <c r="Z75" s="239">
        <v>2</v>
      </c>
      <c r="AA75" s="240"/>
    </row>
    <row r="76" spans="2:27" s="104" customFormat="1" ht="15.75" outlineLevel="1" x14ac:dyDescent="0.25">
      <c r="B76" s="234" t="s">
        <v>429</v>
      </c>
      <c r="C76" s="235"/>
      <c r="D76" s="235"/>
      <c r="E76" s="221" t="s">
        <v>165</v>
      </c>
      <c r="F76" s="222" t="s">
        <v>165</v>
      </c>
      <c r="G76" s="222" t="s">
        <v>165</v>
      </c>
      <c r="H76" s="222" t="s">
        <v>165</v>
      </c>
      <c r="I76" s="222" t="s">
        <v>165</v>
      </c>
      <c r="J76" s="222" t="s">
        <v>165</v>
      </c>
      <c r="K76" s="222" t="s">
        <v>165</v>
      </c>
      <c r="L76" s="222" t="s">
        <v>165</v>
      </c>
      <c r="M76" s="222" t="s">
        <v>165</v>
      </c>
      <c r="N76" s="222" t="s">
        <v>165</v>
      </c>
      <c r="O76" s="222" t="s">
        <v>165</v>
      </c>
      <c r="P76" s="222" t="s">
        <v>165</v>
      </c>
      <c r="Q76" s="222" t="s">
        <v>165</v>
      </c>
      <c r="R76" s="222" t="s">
        <v>165</v>
      </c>
      <c r="S76" s="222" t="s">
        <v>165</v>
      </c>
      <c r="T76" s="222" t="s">
        <v>165</v>
      </c>
      <c r="U76" s="223" t="s">
        <v>165</v>
      </c>
      <c r="V76" s="212" t="s">
        <v>11</v>
      </c>
      <c r="W76" s="213"/>
      <c r="X76" s="251" t="s">
        <v>121</v>
      </c>
      <c r="Y76" s="213" t="s">
        <v>121</v>
      </c>
      <c r="Z76" s="239">
        <f>Z70</f>
        <v>169.464</v>
      </c>
      <c r="AA76" s="240"/>
    </row>
    <row r="77" spans="2:27" s="104" customFormat="1" ht="15.75" outlineLevel="1" x14ac:dyDescent="0.25">
      <c r="B77" s="234" t="s">
        <v>430</v>
      </c>
      <c r="C77" s="235"/>
      <c r="D77" s="235"/>
      <c r="E77" s="209" t="s">
        <v>264</v>
      </c>
      <c r="F77" s="210" t="s">
        <v>133</v>
      </c>
      <c r="G77" s="210" t="s">
        <v>133</v>
      </c>
      <c r="H77" s="210" t="s">
        <v>133</v>
      </c>
      <c r="I77" s="210" t="s">
        <v>133</v>
      </c>
      <c r="J77" s="210" t="s">
        <v>133</v>
      </c>
      <c r="K77" s="210" t="s">
        <v>133</v>
      </c>
      <c r="L77" s="210" t="s">
        <v>133</v>
      </c>
      <c r="M77" s="210" t="s">
        <v>133</v>
      </c>
      <c r="N77" s="210" t="s">
        <v>133</v>
      </c>
      <c r="O77" s="210" t="s">
        <v>133</v>
      </c>
      <c r="P77" s="210" t="s">
        <v>133</v>
      </c>
      <c r="Q77" s="210" t="s">
        <v>133</v>
      </c>
      <c r="R77" s="210" t="s">
        <v>133</v>
      </c>
      <c r="S77" s="210" t="s">
        <v>133</v>
      </c>
      <c r="T77" s="210" t="s">
        <v>133</v>
      </c>
      <c r="U77" s="211" t="s">
        <v>133</v>
      </c>
      <c r="V77" s="218" t="s">
        <v>11</v>
      </c>
      <c r="W77" s="218"/>
      <c r="X77" s="219" t="s">
        <v>126</v>
      </c>
      <c r="Y77" s="219" t="s">
        <v>126</v>
      </c>
      <c r="Z77" s="239">
        <f>(Z67+Z68)*0.25</f>
        <v>5.29575</v>
      </c>
      <c r="AA77" s="240"/>
    </row>
    <row r="78" spans="2:27" s="104" customFormat="1" ht="15.75" outlineLevel="1" x14ac:dyDescent="0.25">
      <c r="B78" s="234" t="s">
        <v>431</v>
      </c>
      <c r="C78" s="235"/>
      <c r="D78" s="235"/>
      <c r="E78" s="209" t="s">
        <v>154</v>
      </c>
      <c r="F78" s="210" t="s">
        <v>154</v>
      </c>
      <c r="G78" s="210" t="s">
        <v>154</v>
      </c>
      <c r="H78" s="210" t="s">
        <v>154</v>
      </c>
      <c r="I78" s="210" t="s">
        <v>154</v>
      </c>
      <c r="J78" s="210" t="s">
        <v>154</v>
      </c>
      <c r="K78" s="210" t="s">
        <v>154</v>
      </c>
      <c r="L78" s="210" t="s">
        <v>154</v>
      </c>
      <c r="M78" s="210" t="s">
        <v>154</v>
      </c>
      <c r="N78" s="210" t="s">
        <v>154</v>
      </c>
      <c r="O78" s="210" t="s">
        <v>154</v>
      </c>
      <c r="P78" s="210" t="s">
        <v>154</v>
      </c>
      <c r="Q78" s="210" t="s">
        <v>154</v>
      </c>
      <c r="R78" s="210" t="s">
        <v>154</v>
      </c>
      <c r="S78" s="210" t="s">
        <v>154</v>
      </c>
      <c r="T78" s="210" t="s">
        <v>154</v>
      </c>
      <c r="U78" s="211" t="s">
        <v>154</v>
      </c>
      <c r="V78" s="218" t="s">
        <v>11</v>
      </c>
      <c r="W78" s="218"/>
      <c r="X78" s="219" t="s">
        <v>126</v>
      </c>
      <c r="Y78" s="219" t="s">
        <v>126</v>
      </c>
      <c r="Z78" s="239">
        <f>((Z67+Z68)*1.3)+Z77</f>
        <v>32.833649999999999</v>
      </c>
      <c r="AA78" s="240"/>
    </row>
    <row r="79" spans="2:27" s="104" customFormat="1" ht="15.75" outlineLevel="1" x14ac:dyDescent="0.25">
      <c r="B79" s="234" t="s">
        <v>432</v>
      </c>
      <c r="C79" s="235"/>
      <c r="D79" s="235"/>
      <c r="E79" s="220" t="s">
        <v>129</v>
      </c>
      <c r="F79" s="220" t="s">
        <v>129</v>
      </c>
      <c r="G79" s="220" t="s">
        <v>129</v>
      </c>
      <c r="H79" s="220" t="s">
        <v>129</v>
      </c>
      <c r="I79" s="220" t="s">
        <v>129</v>
      </c>
      <c r="J79" s="220" t="s">
        <v>129</v>
      </c>
      <c r="K79" s="220" t="s">
        <v>129</v>
      </c>
      <c r="L79" s="220" t="s">
        <v>129</v>
      </c>
      <c r="M79" s="220" t="s">
        <v>129</v>
      </c>
      <c r="N79" s="220" t="s">
        <v>129</v>
      </c>
      <c r="O79" s="220" t="s">
        <v>129</v>
      </c>
      <c r="P79" s="220" t="s">
        <v>129</v>
      </c>
      <c r="Q79" s="220" t="s">
        <v>129</v>
      </c>
      <c r="R79" s="220" t="s">
        <v>129</v>
      </c>
      <c r="S79" s="220" t="s">
        <v>129</v>
      </c>
      <c r="T79" s="220" t="s">
        <v>129</v>
      </c>
      <c r="U79" s="220" t="s">
        <v>129</v>
      </c>
      <c r="V79" s="218" t="s">
        <v>11</v>
      </c>
      <c r="W79" s="218"/>
      <c r="X79" s="219" t="s">
        <v>130</v>
      </c>
      <c r="Y79" s="219" t="s">
        <v>130</v>
      </c>
      <c r="Z79" s="239">
        <f>Z78*50</f>
        <v>1641.6824999999999</v>
      </c>
      <c r="AA79" s="240"/>
    </row>
    <row r="80" spans="2:27" ht="18" customHeight="1" x14ac:dyDescent="0.25">
      <c r="B80" s="226">
        <v>3</v>
      </c>
      <c r="C80" s="227"/>
      <c r="D80" s="228"/>
      <c r="E80" s="241" t="s">
        <v>98</v>
      </c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102"/>
      <c r="W80" s="102"/>
      <c r="X80" s="102"/>
      <c r="Y80" s="102"/>
      <c r="Z80" s="115"/>
      <c r="AA80" s="162"/>
    </row>
    <row r="81" spans="2:27" s="103" customFormat="1" ht="18" customHeight="1" outlineLevel="1" x14ac:dyDescent="0.25">
      <c r="B81" s="203"/>
      <c r="C81" s="204"/>
      <c r="D81" s="205"/>
      <c r="E81" s="236" t="s">
        <v>303</v>
      </c>
      <c r="F81" s="236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6"/>
      <c r="V81" s="212"/>
      <c r="W81" s="213"/>
      <c r="X81" s="224"/>
      <c r="Y81" s="225"/>
      <c r="Z81" s="216"/>
      <c r="AA81" s="217"/>
    </row>
    <row r="82" spans="2:27" ht="18" customHeight="1" outlineLevel="1" x14ac:dyDescent="0.25">
      <c r="B82" s="203" t="s">
        <v>109</v>
      </c>
      <c r="C82" s="204"/>
      <c r="D82" s="205"/>
      <c r="E82" s="220" t="s">
        <v>139</v>
      </c>
      <c r="F82" s="220" t="s">
        <v>139</v>
      </c>
      <c r="G82" s="220" t="s">
        <v>139</v>
      </c>
      <c r="H82" s="220" t="s">
        <v>139</v>
      </c>
      <c r="I82" s="220" t="s">
        <v>139</v>
      </c>
      <c r="J82" s="220" t="s">
        <v>139</v>
      </c>
      <c r="K82" s="220" t="s">
        <v>139</v>
      </c>
      <c r="L82" s="220" t="s">
        <v>139</v>
      </c>
      <c r="M82" s="220" t="s">
        <v>139</v>
      </c>
      <c r="N82" s="220" t="s">
        <v>139</v>
      </c>
      <c r="O82" s="220" t="s">
        <v>139</v>
      </c>
      <c r="P82" s="220" t="s">
        <v>139</v>
      </c>
      <c r="Q82" s="220" t="s">
        <v>139</v>
      </c>
      <c r="R82" s="220" t="s">
        <v>139</v>
      </c>
      <c r="S82" s="220" t="s">
        <v>139</v>
      </c>
      <c r="T82" s="220" t="s">
        <v>139</v>
      </c>
      <c r="U82" s="220" t="s">
        <v>139</v>
      </c>
      <c r="V82" s="218" t="s">
        <v>11</v>
      </c>
      <c r="W82" s="218"/>
      <c r="X82" s="219" t="s">
        <v>96</v>
      </c>
      <c r="Y82" s="219" t="s">
        <v>96</v>
      </c>
      <c r="Z82" s="237">
        <v>574.20000000000005</v>
      </c>
      <c r="AA82" s="238"/>
    </row>
    <row r="83" spans="2:27" ht="18" customHeight="1" outlineLevel="1" x14ac:dyDescent="0.25">
      <c r="B83" s="203" t="s">
        <v>82</v>
      </c>
      <c r="C83" s="204"/>
      <c r="D83" s="205"/>
      <c r="E83" s="220" t="s">
        <v>140</v>
      </c>
      <c r="F83" s="220" t="s">
        <v>140</v>
      </c>
      <c r="G83" s="220" t="s">
        <v>140</v>
      </c>
      <c r="H83" s="220" t="s">
        <v>140</v>
      </c>
      <c r="I83" s="220" t="s">
        <v>140</v>
      </c>
      <c r="J83" s="220" t="s">
        <v>140</v>
      </c>
      <c r="K83" s="220" t="s">
        <v>140</v>
      </c>
      <c r="L83" s="220" t="s">
        <v>140</v>
      </c>
      <c r="M83" s="220" t="s">
        <v>140</v>
      </c>
      <c r="N83" s="220" t="s">
        <v>140</v>
      </c>
      <c r="O83" s="220" t="s">
        <v>140</v>
      </c>
      <c r="P83" s="220" t="s">
        <v>140</v>
      </c>
      <c r="Q83" s="220" t="s">
        <v>140</v>
      </c>
      <c r="R83" s="220" t="s">
        <v>140</v>
      </c>
      <c r="S83" s="220" t="s">
        <v>140</v>
      </c>
      <c r="T83" s="220" t="s">
        <v>140</v>
      </c>
      <c r="U83" s="220" t="s">
        <v>140</v>
      </c>
      <c r="V83" s="218" t="s">
        <v>11</v>
      </c>
      <c r="W83" s="218"/>
      <c r="X83" s="219" t="s">
        <v>96</v>
      </c>
      <c r="Y83" s="219" t="s">
        <v>96</v>
      </c>
      <c r="Z83" s="216">
        <v>574.20000000000005</v>
      </c>
      <c r="AA83" s="217"/>
    </row>
    <row r="84" spans="2:27" ht="18" customHeight="1" outlineLevel="1" x14ac:dyDescent="0.25">
      <c r="B84" s="203" t="s">
        <v>83</v>
      </c>
      <c r="C84" s="204"/>
      <c r="D84" s="205"/>
      <c r="E84" s="220" t="s">
        <v>141</v>
      </c>
      <c r="F84" s="220" t="s">
        <v>141</v>
      </c>
      <c r="G84" s="220" t="s">
        <v>141</v>
      </c>
      <c r="H84" s="220" t="s">
        <v>141</v>
      </c>
      <c r="I84" s="220" t="s">
        <v>141</v>
      </c>
      <c r="J84" s="220" t="s">
        <v>141</v>
      </c>
      <c r="K84" s="220" t="s">
        <v>141</v>
      </c>
      <c r="L84" s="220" t="s">
        <v>141</v>
      </c>
      <c r="M84" s="220" t="s">
        <v>141</v>
      </c>
      <c r="N84" s="220" t="s">
        <v>141</v>
      </c>
      <c r="O84" s="220" t="s">
        <v>141</v>
      </c>
      <c r="P84" s="220" t="s">
        <v>141</v>
      </c>
      <c r="Q84" s="220" t="s">
        <v>141</v>
      </c>
      <c r="R84" s="220" t="s">
        <v>141</v>
      </c>
      <c r="S84" s="220" t="s">
        <v>141</v>
      </c>
      <c r="T84" s="220" t="s">
        <v>141</v>
      </c>
      <c r="U84" s="220" t="s">
        <v>141</v>
      </c>
      <c r="V84" s="218" t="s">
        <v>11</v>
      </c>
      <c r="W84" s="218"/>
      <c r="X84" s="219" t="s">
        <v>96</v>
      </c>
      <c r="Y84" s="219" t="s">
        <v>96</v>
      </c>
      <c r="Z84" s="216">
        <v>574.20000000000005</v>
      </c>
      <c r="AA84" s="217"/>
    </row>
    <row r="85" spans="2:27" s="103" customFormat="1" ht="18" customHeight="1" outlineLevel="1" x14ac:dyDescent="0.25">
      <c r="B85" s="203"/>
      <c r="C85" s="204"/>
      <c r="D85" s="205"/>
      <c r="E85" s="209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1"/>
      <c r="V85" s="212"/>
      <c r="W85" s="213"/>
      <c r="X85" s="224"/>
      <c r="Y85" s="225"/>
      <c r="Z85" s="216"/>
      <c r="AA85" s="217"/>
    </row>
    <row r="86" spans="2:27" s="103" customFormat="1" ht="18" customHeight="1" outlineLevel="1" x14ac:dyDescent="0.25">
      <c r="B86" s="203"/>
      <c r="C86" s="204"/>
      <c r="D86" s="205"/>
      <c r="E86" s="236" t="s">
        <v>304</v>
      </c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12"/>
      <c r="W86" s="213"/>
      <c r="X86" s="224"/>
      <c r="Y86" s="225"/>
      <c r="Z86" s="216"/>
      <c r="AA86" s="217"/>
    </row>
    <row r="87" spans="2:27" s="103" customFormat="1" ht="18" customHeight="1" outlineLevel="1" x14ac:dyDescent="0.25">
      <c r="B87" s="203" t="s">
        <v>166</v>
      </c>
      <c r="C87" s="204"/>
      <c r="D87" s="205"/>
      <c r="E87" s="220" t="s">
        <v>139</v>
      </c>
      <c r="F87" s="220" t="s">
        <v>139</v>
      </c>
      <c r="G87" s="220" t="s">
        <v>139</v>
      </c>
      <c r="H87" s="220" t="s">
        <v>139</v>
      </c>
      <c r="I87" s="220" t="s">
        <v>139</v>
      </c>
      <c r="J87" s="220" t="s">
        <v>139</v>
      </c>
      <c r="K87" s="220" t="s">
        <v>139</v>
      </c>
      <c r="L87" s="220" t="s">
        <v>139</v>
      </c>
      <c r="M87" s="220" t="s">
        <v>139</v>
      </c>
      <c r="N87" s="220" t="s">
        <v>139</v>
      </c>
      <c r="O87" s="220" t="s">
        <v>139</v>
      </c>
      <c r="P87" s="220" t="s">
        <v>139</v>
      </c>
      <c r="Q87" s="220" t="s">
        <v>139</v>
      </c>
      <c r="R87" s="220" t="s">
        <v>139</v>
      </c>
      <c r="S87" s="220" t="s">
        <v>139</v>
      </c>
      <c r="T87" s="220" t="s">
        <v>139</v>
      </c>
      <c r="U87" s="220" t="s">
        <v>139</v>
      </c>
      <c r="V87" s="218" t="s">
        <v>11</v>
      </c>
      <c r="W87" s="218"/>
      <c r="X87" s="219" t="s">
        <v>96</v>
      </c>
      <c r="Y87" s="219" t="s">
        <v>96</v>
      </c>
      <c r="Z87" s="237">
        <v>1732</v>
      </c>
      <c r="AA87" s="238"/>
    </row>
    <row r="88" spans="2:27" s="103" customFormat="1" ht="18" customHeight="1" outlineLevel="1" x14ac:dyDescent="0.25">
      <c r="B88" s="203" t="s">
        <v>167</v>
      </c>
      <c r="C88" s="204"/>
      <c r="D88" s="205"/>
      <c r="E88" s="220" t="s">
        <v>140</v>
      </c>
      <c r="F88" s="220" t="s">
        <v>140</v>
      </c>
      <c r="G88" s="220" t="s">
        <v>140</v>
      </c>
      <c r="H88" s="220" t="s">
        <v>140</v>
      </c>
      <c r="I88" s="220" t="s">
        <v>140</v>
      </c>
      <c r="J88" s="220" t="s">
        <v>140</v>
      </c>
      <c r="K88" s="220" t="s">
        <v>140</v>
      </c>
      <c r="L88" s="220" t="s">
        <v>140</v>
      </c>
      <c r="M88" s="220" t="s">
        <v>140</v>
      </c>
      <c r="N88" s="220" t="s">
        <v>140</v>
      </c>
      <c r="O88" s="220" t="s">
        <v>140</v>
      </c>
      <c r="P88" s="220" t="s">
        <v>140</v>
      </c>
      <c r="Q88" s="220" t="s">
        <v>140</v>
      </c>
      <c r="R88" s="220" t="s">
        <v>140</v>
      </c>
      <c r="S88" s="220" t="s">
        <v>140</v>
      </c>
      <c r="T88" s="220" t="s">
        <v>140</v>
      </c>
      <c r="U88" s="220" t="s">
        <v>140</v>
      </c>
      <c r="V88" s="218" t="s">
        <v>11</v>
      </c>
      <c r="W88" s="218"/>
      <c r="X88" s="219" t="s">
        <v>96</v>
      </c>
      <c r="Y88" s="219" t="s">
        <v>96</v>
      </c>
      <c r="Z88" s="237">
        <v>1732</v>
      </c>
      <c r="AA88" s="238"/>
    </row>
    <row r="89" spans="2:27" s="103" customFormat="1" ht="18" customHeight="1" outlineLevel="1" x14ac:dyDescent="0.25">
      <c r="B89" s="203" t="s">
        <v>168</v>
      </c>
      <c r="C89" s="204"/>
      <c r="D89" s="205"/>
      <c r="E89" s="220" t="s">
        <v>141</v>
      </c>
      <c r="F89" s="220" t="s">
        <v>141</v>
      </c>
      <c r="G89" s="220" t="s">
        <v>141</v>
      </c>
      <c r="H89" s="220" t="s">
        <v>141</v>
      </c>
      <c r="I89" s="220" t="s">
        <v>141</v>
      </c>
      <c r="J89" s="220" t="s">
        <v>141</v>
      </c>
      <c r="K89" s="220" t="s">
        <v>141</v>
      </c>
      <c r="L89" s="220" t="s">
        <v>141</v>
      </c>
      <c r="M89" s="220" t="s">
        <v>141</v>
      </c>
      <c r="N89" s="220" t="s">
        <v>141</v>
      </c>
      <c r="O89" s="220" t="s">
        <v>141</v>
      </c>
      <c r="P89" s="220" t="s">
        <v>141</v>
      </c>
      <c r="Q89" s="220" t="s">
        <v>141</v>
      </c>
      <c r="R89" s="220" t="s">
        <v>141</v>
      </c>
      <c r="S89" s="220" t="s">
        <v>141</v>
      </c>
      <c r="T89" s="220" t="s">
        <v>141</v>
      </c>
      <c r="U89" s="220" t="s">
        <v>141</v>
      </c>
      <c r="V89" s="218" t="s">
        <v>11</v>
      </c>
      <c r="W89" s="218"/>
      <c r="X89" s="219" t="s">
        <v>96</v>
      </c>
      <c r="Y89" s="219" t="s">
        <v>96</v>
      </c>
      <c r="Z89" s="237">
        <v>1732</v>
      </c>
      <c r="AA89" s="238"/>
    </row>
    <row r="90" spans="2:27" s="104" customFormat="1" ht="15.75" x14ac:dyDescent="0.25">
      <c r="B90" s="226">
        <v>4</v>
      </c>
      <c r="C90" s="227"/>
      <c r="D90" s="228"/>
      <c r="E90" s="241" t="s">
        <v>97</v>
      </c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102"/>
      <c r="W90" s="102"/>
      <c r="X90" s="102"/>
      <c r="Y90" s="102"/>
      <c r="Z90" s="115"/>
      <c r="AA90" s="162"/>
    </row>
    <row r="91" spans="2:27" s="103" customFormat="1" ht="18" customHeight="1" outlineLevel="1" x14ac:dyDescent="0.25">
      <c r="B91" s="203"/>
      <c r="C91" s="204"/>
      <c r="D91" s="205"/>
      <c r="E91" s="236" t="s">
        <v>301</v>
      </c>
      <c r="F91" s="236" t="s">
        <v>169</v>
      </c>
      <c r="G91" s="236" t="s">
        <v>169</v>
      </c>
      <c r="H91" s="236" t="s">
        <v>169</v>
      </c>
      <c r="I91" s="236" t="s">
        <v>169</v>
      </c>
      <c r="J91" s="236" t="s">
        <v>169</v>
      </c>
      <c r="K91" s="236" t="s">
        <v>169</v>
      </c>
      <c r="L91" s="236" t="s">
        <v>169</v>
      </c>
      <c r="M91" s="236" t="s">
        <v>169</v>
      </c>
      <c r="N91" s="236" t="s">
        <v>169</v>
      </c>
      <c r="O91" s="236" t="s">
        <v>169</v>
      </c>
      <c r="P91" s="236" t="s">
        <v>169</v>
      </c>
      <c r="Q91" s="236" t="s">
        <v>169</v>
      </c>
      <c r="R91" s="236" t="s">
        <v>169</v>
      </c>
      <c r="S91" s="236" t="s">
        <v>169</v>
      </c>
      <c r="T91" s="236" t="s">
        <v>169</v>
      </c>
      <c r="U91" s="236" t="s">
        <v>169</v>
      </c>
      <c r="V91" s="218"/>
      <c r="W91" s="218"/>
      <c r="X91" s="219"/>
      <c r="Y91" s="219"/>
      <c r="Z91" s="239"/>
      <c r="AA91" s="240"/>
    </row>
    <row r="92" spans="2:27" s="103" customFormat="1" ht="18" customHeight="1" outlineLevel="1" x14ac:dyDescent="0.25">
      <c r="B92" s="203" t="s">
        <v>86</v>
      </c>
      <c r="C92" s="204"/>
      <c r="D92" s="205"/>
      <c r="E92" s="220" t="s">
        <v>218</v>
      </c>
      <c r="F92" s="220" t="s">
        <v>138</v>
      </c>
      <c r="G92" s="220" t="s">
        <v>138</v>
      </c>
      <c r="H92" s="220" t="s">
        <v>138</v>
      </c>
      <c r="I92" s="220" t="s">
        <v>138</v>
      </c>
      <c r="J92" s="220" t="s">
        <v>138</v>
      </c>
      <c r="K92" s="220" t="s">
        <v>138</v>
      </c>
      <c r="L92" s="220" t="s">
        <v>138</v>
      </c>
      <c r="M92" s="220" t="s">
        <v>138</v>
      </c>
      <c r="N92" s="220" t="s">
        <v>138</v>
      </c>
      <c r="O92" s="220" t="s">
        <v>138</v>
      </c>
      <c r="P92" s="220" t="s">
        <v>138</v>
      </c>
      <c r="Q92" s="220" t="s">
        <v>138</v>
      </c>
      <c r="R92" s="220" t="s">
        <v>138</v>
      </c>
      <c r="S92" s="220" t="s">
        <v>138</v>
      </c>
      <c r="T92" s="220" t="s">
        <v>138</v>
      </c>
      <c r="U92" s="220" t="s">
        <v>138</v>
      </c>
      <c r="V92" s="218" t="s">
        <v>11</v>
      </c>
      <c r="W92" s="218"/>
      <c r="X92" s="219" t="s">
        <v>121</v>
      </c>
      <c r="Y92" s="219" t="s">
        <v>126</v>
      </c>
      <c r="Z92" s="239">
        <v>10</v>
      </c>
      <c r="AA92" s="240"/>
    </row>
    <row r="93" spans="2:27" s="103" customFormat="1" ht="15.75" outlineLevel="1" x14ac:dyDescent="0.25">
      <c r="B93" s="203" t="s">
        <v>87</v>
      </c>
      <c r="C93" s="204"/>
      <c r="D93" s="205"/>
      <c r="E93" s="220" t="s">
        <v>219</v>
      </c>
      <c r="F93" s="220" t="s">
        <v>136</v>
      </c>
      <c r="G93" s="220" t="s">
        <v>136</v>
      </c>
      <c r="H93" s="220" t="s">
        <v>136</v>
      </c>
      <c r="I93" s="220" t="s">
        <v>136</v>
      </c>
      <c r="J93" s="220" t="s">
        <v>136</v>
      </c>
      <c r="K93" s="220" t="s">
        <v>136</v>
      </c>
      <c r="L93" s="220" t="s">
        <v>136</v>
      </c>
      <c r="M93" s="220" t="s">
        <v>136</v>
      </c>
      <c r="N93" s="220" t="s">
        <v>136</v>
      </c>
      <c r="O93" s="220" t="s">
        <v>136</v>
      </c>
      <c r="P93" s="220" t="s">
        <v>136</v>
      </c>
      <c r="Q93" s="220" t="s">
        <v>136</v>
      </c>
      <c r="R93" s="220" t="s">
        <v>136</v>
      </c>
      <c r="S93" s="220" t="s">
        <v>136</v>
      </c>
      <c r="T93" s="220" t="s">
        <v>136</v>
      </c>
      <c r="U93" s="220" t="s">
        <v>136</v>
      </c>
      <c r="V93" s="218" t="s">
        <v>11</v>
      </c>
      <c r="W93" s="218"/>
      <c r="X93" s="219" t="s">
        <v>96</v>
      </c>
      <c r="Y93" s="219" t="s">
        <v>96</v>
      </c>
      <c r="Z93" s="239">
        <v>17</v>
      </c>
      <c r="AA93" s="240"/>
    </row>
    <row r="94" spans="2:27" s="103" customFormat="1" ht="18" customHeight="1" outlineLevel="1" x14ac:dyDescent="0.25">
      <c r="B94" s="203" t="s">
        <v>248</v>
      </c>
      <c r="C94" s="204"/>
      <c r="D94" s="205"/>
      <c r="E94" s="220" t="s">
        <v>138</v>
      </c>
      <c r="F94" s="220" t="s">
        <v>138</v>
      </c>
      <c r="G94" s="220" t="s">
        <v>138</v>
      </c>
      <c r="H94" s="220" t="s">
        <v>138</v>
      </c>
      <c r="I94" s="220" t="s">
        <v>138</v>
      </c>
      <c r="J94" s="220" t="s">
        <v>138</v>
      </c>
      <c r="K94" s="220" t="s">
        <v>138</v>
      </c>
      <c r="L94" s="220" t="s">
        <v>138</v>
      </c>
      <c r="M94" s="220" t="s">
        <v>138</v>
      </c>
      <c r="N94" s="220" t="s">
        <v>138</v>
      </c>
      <c r="O94" s="220" t="s">
        <v>138</v>
      </c>
      <c r="P94" s="220" t="s">
        <v>138</v>
      </c>
      <c r="Q94" s="220" t="s">
        <v>138</v>
      </c>
      <c r="R94" s="220" t="s">
        <v>138</v>
      </c>
      <c r="S94" s="220" t="s">
        <v>138</v>
      </c>
      <c r="T94" s="220" t="s">
        <v>138</v>
      </c>
      <c r="U94" s="220" t="s">
        <v>138</v>
      </c>
      <c r="V94" s="218" t="s">
        <v>11</v>
      </c>
      <c r="W94" s="218"/>
      <c r="X94" s="219" t="s">
        <v>126</v>
      </c>
      <c r="Y94" s="219" t="s">
        <v>126</v>
      </c>
      <c r="Z94" s="239">
        <v>1</v>
      </c>
      <c r="AA94" s="240"/>
    </row>
    <row r="95" spans="2:27" s="103" customFormat="1" ht="18" customHeight="1" outlineLevel="1" x14ac:dyDescent="0.25">
      <c r="B95" s="203" t="s">
        <v>249</v>
      </c>
      <c r="C95" s="204"/>
      <c r="D95" s="205"/>
      <c r="E95" s="220" t="s">
        <v>132</v>
      </c>
      <c r="F95" s="220" t="s">
        <v>132</v>
      </c>
      <c r="G95" s="220" t="s">
        <v>132</v>
      </c>
      <c r="H95" s="220" t="s">
        <v>132</v>
      </c>
      <c r="I95" s="220" t="s">
        <v>132</v>
      </c>
      <c r="J95" s="220" t="s">
        <v>132</v>
      </c>
      <c r="K95" s="220" t="s">
        <v>132</v>
      </c>
      <c r="L95" s="220" t="s">
        <v>132</v>
      </c>
      <c r="M95" s="220" t="s">
        <v>132</v>
      </c>
      <c r="N95" s="220" t="s">
        <v>132</v>
      </c>
      <c r="O95" s="220" t="s">
        <v>132</v>
      </c>
      <c r="P95" s="220" t="s">
        <v>132</v>
      </c>
      <c r="Q95" s="220" t="s">
        <v>132</v>
      </c>
      <c r="R95" s="220" t="s">
        <v>132</v>
      </c>
      <c r="S95" s="220" t="s">
        <v>132</v>
      </c>
      <c r="T95" s="220" t="s">
        <v>132</v>
      </c>
      <c r="U95" s="220" t="s">
        <v>132</v>
      </c>
      <c r="V95" s="218" t="s">
        <v>11</v>
      </c>
      <c r="W95" s="218"/>
      <c r="X95" s="219" t="s">
        <v>126</v>
      </c>
      <c r="Y95" s="219" t="s">
        <v>126</v>
      </c>
      <c r="Z95" s="239">
        <v>1</v>
      </c>
      <c r="AA95" s="240"/>
    </row>
    <row r="96" spans="2:27" s="103" customFormat="1" ht="18" customHeight="1" outlineLevel="1" x14ac:dyDescent="0.25">
      <c r="B96" s="203" t="s">
        <v>433</v>
      </c>
      <c r="C96" s="204"/>
      <c r="D96" s="205"/>
      <c r="E96" s="220" t="s">
        <v>92</v>
      </c>
      <c r="F96" s="220" t="s">
        <v>92</v>
      </c>
      <c r="G96" s="220" t="s">
        <v>92</v>
      </c>
      <c r="H96" s="220" t="s">
        <v>92</v>
      </c>
      <c r="I96" s="220" t="s">
        <v>92</v>
      </c>
      <c r="J96" s="220" t="s">
        <v>92</v>
      </c>
      <c r="K96" s="220" t="s">
        <v>92</v>
      </c>
      <c r="L96" s="220" t="s">
        <v>92</v>
      </c>
      <c r="M96" s="220" t="s">
        <v>92</v>
      </c>
      <c r="N96" s="220" t="s">
        <v>92</v>
      </c>
      <c r="O96" s="220" t="s">
        <v>92</v>
      </c>
      <c r="P96" s="220" t="s">
        <v>92</v>
      </c>
      <c r="Q96" s="220" t="s">
        <v>92</v>
      </c>
      <c r="R96" s="220" t="s">
        <v>92</v>
      </c>
      <c r="S96" s="220" t="s">
        <v>92</v>
      </c>
      <c r="T96" s="220" t="s">
        <v>92</v>
      </c>
      <c r="U96" s="220" t="s">
        <v>92</v>
      </c>
      <c r="V96" s="218" t="s">
        <v>11</v>
      </c>
      <c r="W96" s="218"/>
      <c r="X96" s="219" t="s">
        <v>95</v>
      </c>
      <c r="Y96" s="219" t="s">
        <v>95</v>
      </c>
      <c r="Z96" s="239">
        <v>1</v>
      </c>
      <c r="AA96" s="240"/>
    </row>
    <row r="97" spans="2:27" s="103" customFormat="1" ht="18" customHeight="1" outlineLevel="1" x14ac:dyDescent="0.25">
      <c r="B97" s="203" t="s">
        <v>434</v>
      </c>
      <c r="C97" s="204"/>
      <c r="D97" s="205"/>
      <c r="E97" s="220" t="s">
        <v>93</v>
      </c>
      <c r="F97" s="220" t="s">
        <v>93</v>
      </c>
      <c r="G97" s="220" t="s">
        <v>93</v>
      </c>
      <c r="H97" s="220" t="s">
        <v>93</v>
      </c>
      <c r="I97" s="220" t="s">
        <v>93</v>
      </c>
      <c r="J97" s="220" t="s">
        <v>93</v>
      </c>
      <c r="K97" s="220" t="s">
        <v>93</v>
      </c>
      <c r="L97" s="220" t="s">
        <v>93</v>
      </c>
      <c r="M97" s="220" t="s">
        <v>93</v>
      </c>
      <c r="N97" s="220" t="s">
        <v>93</v>
      </c>
      <c r="O97" s="220" t="s">
        <v>93</v>
      </c>
      <c r="P97" s="220" t="s">
        <v>93</v>
      </c>
      <c r="Q97" s="220" t="s">
        <v>93</v>
      </c>
      <c r="R97" s="220" t="s">
        <v>93</v>
      </c>
      <c r="S97" s="220" t="s">
        <v>93</v>
      </c>
      <c r="T97" s="220" t="s">
        <v>93</v>
      </c>
      <c r="U97" s="220" t="s">
        <v>93</v>
      </c>
      <c r="V97" s="218" t="s">
        <v>11</v>
      </c>
      <c r="W97" s="218"/>
      <c r="X97" s="219" t="s">
        <v>131</v>
      </c>
      <c r="Y97" s="219" t="s">
        <v>131</v>
      </c>
      <c r="Z97" s="239">
        <v>2</v>
      </c>
      <c r="AA97" s="240"/>
    </row>
    <row r="98" spans="2:27" s="103" customFormat="1" ht="18" customHeight="1" outlineLevel="1" x14ac:dyDescent="0.25">
      <c r="B98" s="203" t="s">
        <v>435</v>
      </c>
      <c r="C98" s="204"/>
      <c r="D98" s="205"/>
      <c r="E98" s="220" t="s">
        <v>170</v>
      </c>
      <c r="F98" s="220" t="s">
        <v>170</v>
      </c>
      <c r="G98" s="220" t="s">
        <v>170</v>
      </c>
      <c r="H98" s="220" t="s">
        <v>170</v>
      </c>
      <c r="I98" s="220" t="s">
        <v>170</v>
      </c>
      <c r="J98" s="220" t="s">
        <v>170</v>
      </c>
      <c r="K98" s="220" t="s">
        <v>170</v>
      </c>
      <c r="L98" s="220" t="s">
        <v>170</v>
      </c>
      <c r="M98" s="220" t="s">
        <v>170</v>
      </c>
      <c r="N98" s="220" t="s">
        <v>170</v>
      </c>
      <c r="O98" s="220" t="s">
        <v>170</v>
      </c>
      <c r="P98" s="220" t="s">
        <v>170</v>
      </c>
      <c r="Q98" s="220" t="s">
        <v>170</v>
      </c>
      <c r="R98" s="220" t="s">
        <v>170</v>
      </c>
      <c r="S98" s="220" t="s">
        <v>170</v>
      </c>
      <c r="T98" s="220" t="s">
        <v>170</v>
      </c>
      <c r="U98" s="220" t="s">
        <v>170</v>
      </c>
      <c r="V98" s="218" t="s">
        <v>11</v>
      </c>
      <c r="W98" s="218"/>
      <c r="X98" s="219" t="s">
        <v>121</v>
      </c>
      <c r="Y98" s="219" t="s">
        <v>121</v>
      </c>
      <c r="Z98" s="239">
        <v>10</v>
      </c>
      <c r="AA98" s="240"/>
    </row>
    <row r="99" spans="2:27" s="103" customFormat="1" ht="18" customHeight="1" outlineLevel="1" x14ac:dyDescent="0.25">
      <c r="B99" s="203" t="s">
        <v>436</v>
      </c>
      <c r="C99" s="204"/>
      <c r="D99" s="205"/>
      <c r="E99" s="220" t="s">
        <v>314</v>
      </c>
      <c r="F99" s="220" t="s">
        <v>170</v>
      </c>
      <c r="G99" s="220" t="s">
        <v>170</v>
      </c>
      <c r="H99" s="220" t="s">
        <v>170</v>
      </c>
      <c r="I99" s="220" t="s">
        <v>170</v>
      </c>
      <c r="J99" s="220" t="s">
        <v>170</v>
      </c>
      <c r="K99" s="220" t="s">
        <v>170</v>
      </c>
      <c r="L99" s="220" t="s">
        <v>170</v>
      </c>
      <c r="M99" s="220" t="s">
        <v>170</v>
      </c>
      <c r="N99" s="220" t="s">
        <v>170</v>
      </c>
      <c r="O99" s="220" t="s">
        <v>170</v>
      </c>
      <c r="P99" s="220" t="s">
        <v>170</v>
      </c>
      <c r="Q99" s="220" t="s">
        <v>170</v>
      </c>
      <c r="R99" s="220" t="s">
        <v>170</v>
      </c>
      <c r="S99" s="220" t="s">
        <v>170</v>
      </c>
      <c r="T99" s="220" t="s">
        <v>170</v>
      </c>
      <c r="U99" s="220" t="s">
        <v>170</v>
      </c>
      <c r="V99" s="218" t="s">
        <v>11</v>
      </c>
      <c r="W99" s="218"/>
      <c r="X99" s="219" t="s">
        <v>94</v>
      </c>
      <c r="Y99" s="219" t="s">
        <v>121</v>
      </c>
      <c r="Z99" s="239">
        <v>13</v>
      </c>
      <c r="AA99" s="240"/>
    </row>
    <row r="100" spans="2:27" s="103" customFormat="1" ht="18" customHeight="1" outlineLevel="1" x14ac:dyDescent="0.25">
      <c r="B100" s="203" t="s">
        <v>437</v>
      </c>
      <c r="C100" s="204"/>
      <c r="D100" s="205"/>
      <c r="E100" s="220" t="s">
        <v>315</v>
      </c>
      <c r="F100" s="220" t="s">
        <v>170</v>
      </c>
      <c r="G100" s="220" t="s">
        <v>170</v>
      </c>
      <c r="H100" s="220" t="s">
        <v>170</v>
      </c>
      <c r="I100" s="220" t="s">
        <v>170</v>
      </c>
      <c r="J100" s="220" t="s">
        <v>170</v>
      </c>
      <c r="K100" s="220" t="s">
        <v>170</v>
      </c>
      <c r="L100" s="220" t="s">
        <v>170</v>
      </c>
      <c r="M100" s="220" t="s">
        <v>170</v>
      </c>
      <c r="N100" s="220" t="s">
        <v>170</v>
      </c>
      <c r="O100" s="220" t="s">
        <v>170</v>
      </c>
      <c r="P100" s="220" t="s">
        <v>170</v>
      </c>
      <c r="Q100" s="220" t="s">
        <v>170</v>
      </c>
      <c r="R100" s="220" t="s">
        <v>170</v>
      </c>
      <c r="S100" s="220" t="s">
        <v>170</v>
      </c>
      <c r="T100" s="220" t="s">
        <v>170</v>
      </c>
      <c r="U100" s="220" t="s">
        <v>170</v>
      </c>
      <c r="V100" s="218" t="s">
        <v>11</v>
      </c>
      <c r="W100" s="218"/>
      <c r="X100" s="219" t="s">
        <v>121</v>
      </c>
      <c r="Y100" s="219" t="s">
        <v>121</v>
      </c>
      <c r="Z100" s="239">
        <v>2.1</v>
      </c>
      <c r="AA100" s="240"/>
    </row>
    <row r="101" spans="2:27" s="103" customFormat="1" ht="18" customHeight="1" outlineLevel="1" x14ac:dyDescent="0.25">
      <c r="B101" s="203"/>
      <c r="C101" s="204"/>
      <c r="D101" s="205"/>
      <c r="E101" s="209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1"/>
      <c r="V101" s="212"/>
      <c r="W101" s="213"/>
      <c r="X101" s="224"/>
      <c r="Y101" s="225"/>
      <c r="Z101" s="216"/>
      <c r="AA101" s="217"/>
    </row>
    <row r="102" spans="2:27" s="103" customFormat="1" ht="15.75" customHeight="1" outlineLevel="1" x14ac:dyDescent="0.25">
      <c r="B102" s="203"/>
      <c r="C102" s="204"/>
      <c r="D102" s="205"/>
      <c r="E102" s="236" t="s">
        <v>302</v>
      </c>
      <c r="F102" s="236" t="s">
        <v>135</v>
      </c>
      <c r="G102" s="236" t="s">
        <v>135</v>
      </c>
      <c r="H102" s="236" t="s">
        <v>135</v>
      </c>
      <c r="I102" s="236" t="s">
        <v>135</v>
      </c>
      <c r="J102" s="236" t="s">
        <v>135</v>
      </c>
      <c r="K102" s="236" t="s">
        <v>135</v>
      </c>
      <c r="L102" s="236" t="s">
        <v>135</v>
      </c>
      <c r="M102" s="236" t="s">
        <v>135</v>
      </c>
      <c r="N102" s="236" t="s">
        <v>135</v>
      </c>
      <c r="O102" s="236" t="s">
        <v>135</v>
      </c>
      <c r="P102" s="236" t="s">
        <v>135</v>
      </c>
      <c r="Q102" s="236" t="s">
        <v>135</v>
      </c>
      <c r="R102" s="236" t="s">
        <v>135</v>
      </c>
      <c r="S102" s="236" t="s">
        <v>135</v>
      </c>
      <c r="T102" s="236" t="s">
        <v>135</v>
      </c>
      <c r="U102" s="236" t="s">
        <v>135</v>
      </c>
      <c r="V102" s="218"/>
      <c r="W102" s="218"/>
      <c r="X102" s="219"/>
      <c r="Y102" s="219"/>
      <c r="Z102" s="216"/>
      <c r="AA102" s="217"/>
    </row>
    <row r="103" spans="2:27" s="103" customFormat="1" ht="15.75" outlineLevel="1" x14ac:dyDescent="0.25">
      <c r="B103" s="203" t="s">
        <v>438</v>
      </c>
      <c r="C103" s="204"/>
      <c r="D103" s="205"/>
      <c r="E103" s="220" t="s">
        <v>220</v>
      </c>
      <c r="F103" s="220" t="s">
        <v>136</v>
      </c>
      <c r="G103" s="220" t="s">
        <v>136</v>
      </c>
      <c r="H103" s="220" t="s">
        <v>136</v>
      </c>
      <c r="I103" s="220" t="s">
        <v>136</v>
      </c>
      <c r="J103" s="220" t="s">
        <v>136</v>
      </c>
      <c r="K103" s="220" t="s">
        <v>136</v>
      </c>
      <c r="L103" s="220" t="s">
        <v>136</v>
      </c>
      <c r="M103" s="220" t="s">
        <v>136</v>
      </c>
      <c r="N103" s="220" t="s">
        <v>136</v>
      </c>
      <c r="O103" s="220" t="s">
        <v>136</v>
      </c>
      <c r="P103" s="220" t="s">
        <v>136</v>
      </c>
      <c r="Q103" s="220" t="s">
        <v>136</v>
      </c>
      <c r="R103" s="220" t="s">
        <v>136</v>
      </c>
      <c r="S103" s="220" t="s">
        <v>136</v>
      </c>
      <c r="T103" s="220" t="s">
        <v>136</v>
      </c>
      <c r="U103" s="220" t="s">
        <v>136</v>
      </c>
      <c r="V103" s="218" t="s">
        <v>11</v>
      </c>
      <c r="W103" s="218"/>
      <c r="X103" s="219" t="s">
        <v>96</v>
      </c>
      <c r="Y103" s="219" t="s">
        <v>96</v>
      </c>
      <c r="Z103" s="216">
        <v>16.8</v>
      </c>
      <c r="AA103" s="217"/>
    </row>
    <row r="104" spans="2:27" s="103" customFormat="1" ht="15.75" outlineLevel="1" x14ac:dyDescent="0.25">
      <c r="B104" s="203" t="s">
        <v>439</v>
      </c>
      <c r="C104" s="204"/>
      <c r="D104" s="205"/>
      <c r="E104" s="220" t="s">
        <v>138</v>
      </c>
      <c r="F104" s="220" t="s">
        <v>134</v>
      </c>
      <c r="G104" s="220" t="s">
        <v>134</v>
      </c>
      <c r="H104" s="220" t="s">
        <v>134</v>
      </c>
      <c r="I104" s="220" t="s">
        <v>134</v>
      </c>
      <c r="J104" s="220" t="s">
        <v>134</v>
      </c>
      <c r="K104" s="220" t="s">
        <v>134</v>
      </c>
      <c r="L104" s="220" t="s">
        <v>134</v>
      </c>
      <c r="M104" s="220" t="s">
        <v>134</v>
      </c>
      <c r="N104" s="220" t="s">
        <v>134</v>
      </c>
      <c r="O104" s="220" t="s">
        <v>134</v>
      </c>
      <c r="P104" s="220" t="s">
        <v>134</v>
      </c>
      <c r="Q104" s="220" t="s">
        <v>134</v>
      </c>
      <c r="R104" s="220" t="s">
        <v>134</v>
      </c>
      <c r="S104" s="220" t="s">
        <v>134</v>
      </c>
      <c r="T104" s="220" t="s">
        <v>134</v>
      </c>
      <c r="U104" s="220" t="s">
        <v>134</v>
      </c>
      <c r="V104" s="218" t="s">
        <v>11</v>
      </c>
      <c r="W104" s="218"/>
      <c r="X104" s="219" t="s">
        <v>126</v>
      </c>
      <c r="Y104" s="219" t="s">
        <v>126</v>
      </c>
      <c r="Z104" s="216">
        <v>1.0419449999999999</v>
      </c>
      <c r="AA104" s="217"/>
    </row>
    <row r="105" spans="2:27" s="103" customFormat="1" ht="15.75" outlineLevel="1" x14ac:dyDescent="0.25">
      <c r="B105" s="203" t="s">
        <v>440</v>
      </c>
      <c r="C105" s="204"/>
      <c r="D105" s="205"/>
      <c r="E105" s="220" t="s">
        <v>132</v>
      </c>
      <c r="F105" s="220" t="s">
        <v>132</v>
      </c>
      <c r="G105" s="220" t="s">
        <v>132</v>
      </c>
      <c r="H105" s="220" t="s">
        <v>132</v>
      </c>
      <c r="I105" s="220" t="s">
        <v>132</v>
      </c>
      <c r="J105" s="220" t="s">
        <v>132</v>
      </c>
      <c r="K105" s="220" t="s">
        <v>132</v>
      </c>
      <c r="L105" s="220" t="s">
        <v>132</v>
      </c>
      <c r="M105" s="220" t="s">
        <v>132</v>
      </c>
      <c r="N105" s="220" t="s">
        <v>132</v>
      </c>
      <c r="O105" s="220" t="s">
        <v>132</v>
      </c>
      <c r="P105" s="220" t="s">
        <v>132</v>
      </c>
      <c r="Q105" s="220" t="s">
        <v>132</v>
      </c>
      <c r="R105" s="220" t="s">
        <v>132</v>
      </c>
      <c r="S105" s="220" t="s">
        <v>132</v>
      </c>
      <c r="T105" s="220" t="s">
        <v>132</v>
      </c>
      <c r="U105" s="220" t="s">
        <v>132</v>
      </c>
      <c r="V105" s="218" t="s">
        <v>11</v>
      </c>
      <c r="W105" s="218"/>
      <c r="X105" s="219" t="s">
        <v>126</v>
      </c>
      <c r="Y105" s="219" t="s">
        <v>126</v>
      </c>
      <c r="Z105" s="216">
        <v>1.0419449999999999</v>
      </c>
      <c r="AA105" s="217"/>
    </row>
    <row r="106" spans="2:27" s="103" customFormat="1" ht="15.75" outlineLevel="1" x14ac:dyDescent="0.25">
      <c r="B106" s="203" t="s">
        <v>441</v>
      </c>
      <c r="C106" s="204"/>
      <c r="D106" s="205"/>
      <c r="E106" s="220" t="s">
        <v>92</v>
      </c>
      <c r="F106" s="220" t="s">
        <v>92</v>
      </c>
      <c r="G106" s="220" t="s">
        <v>92</v>
      </c>
      <c r="H106" s="220" t="s">
        <v>92</v>
      </c>
      <c r="I106" s="220" t="s">
        <v>92</v>
      </c>
      <c r="J106" s="220" t="s">
        <v>92</v>
      </c>
      <c r="K106" s="220" t="s">
        <v>92</v>
      </c>
      <c r="L106" s="220" t="s">
        <v>92</v>
      </c>
      <c r="M106" s="220" t="s">
        <v>92</v>
      </c>
      <c r="N106" s="220" t="s">
        <v>92</v>
      </c>
      <c r="O106" s="220" t="s">
        <v>92</v>
      </c>
      <c r="P106" s="220" t="s">
        <v>92</v>
      </c>
      <c r="Q106" s="220" t="s">
        <v>92</v>
      </c>
      <c r="R106" s="220" t="s">
        <v>92</v>
      </c>
      <c r="S106" s="220" t="s">
        <v>92</v>
      </c>
      <c r="T106" s="220" t="s">
        <v>92</v>
      </c>
      <c r="U106" s="220" t="s">
        <v>92</v>
      </c>
      <c r="V106" s="218" t="s">
        <v>11</v>
      </c>
      <c r="W106" s="218"/>
      <c r="X106" s="219" t="s">
        <v>95</v>
      </c>
      <c r="Y106" s="219" t="s">
        <v>95</v>
      </c>
      <c r="Z106" s="216">
        <v>1</v>
      </c>
      <c r="AA106" s="217"/>
    </row>
    <row r="107" spans="2:27" s="103" customFormat="1" ht="18" customHeight="1" outlineLevel="1" x14ac:dyDescent="0.25">
      <c r="B107" s="203" t="s">
        <v>442</v>
      </c>
      <c r="C107" s="204"/>
      <c r="D107" s="205"/>
      <c r="E107" s="220" t="s">
        <v>93</v>
      </c>
      <c r="F107" s="220" t="s">
        <v>93</v>
      </c>
      <c r="G107" s="220" t="s">
        <v>93</v>
      </c>
      <c r="H107" s="220" t="s">
        <v>93</v>
      </c>
      <c r="I107" s="220" t="s">
        <v>93</v>
      </c>
      <c r="J107" s="220" t="s">
        <v>93</v>
      </c>
      <c r="K107" s="220" t="s">
        <v>93</v>
      </c>
      <c r="L107" s="220" t="s">
        <v>93</v>
      </c>
      <c r="M107" s="220" t="s">
        <v>93</v>
      </c>
      <c r="N107" s="220" t="s">
        <v>93</v>
      </c>
      <c r="O107" s="220" t="s">
        <v>93</v>
      </c>
      <c r="P107" s="220" t="s">
        <v>93</v>
      </c>
      <c r="Q107" s="220" t="s">
        <v>93</v>
      </c>
      <c r="R107" s="220" t="s">
        <v>93</v>
      </c>
      <c r="S107" s="220" t="s">
        <v>93</v>
      </c>
      <c r="T107" s="220" t="s">
        <v>93</v>
      </c>
      <c r="U107" s="220" t="s">
        <v>93</v>
      </c>
      <c r="V107" s="218" t="s">
        <v>11</v>
      </c>
      <c r="W107" s="218"/>
      <c r="X107" s="219" t="s">
        <v>131</v>
      </c>
      <c r="Y107" s="219" t="s">
        <v>131</v>
      </c>
      <c r="Z107" s="216">
        <v>2</v>
      </c>
      <c r="AA107" s="217"/>
    </row>
    <row r="108" spans="2:27" s="103" customFormat="1" ht="18" customHeight="1" outlineLevel="1" x14ac:dyDescent="0.25">
      <c r="B108" s="203" t="s">
        <v>443</v>
      </c>
      <c r="C108" s="204"/>
      <c r="D108" s="205"/>
      <c r="E108" s="220" t="s">
        <v>137</v>
      </c>
      <c r="F108" s="220" t="s">
        <v>137</v>
      </c>
      <c r="G108" s="220" t="s">
        <v>137</v>
      </c>
      <c r="H108" s="220" t="s">
        <v>137</v>
      </c>
      <c r="I108" s="220" t="s">
        <v>137</v>
      </c>
      <c r="J108" s="220" t="s">
        <v>137</v>
      </c>
      <c r="K108" s="220" t="s">
        <v>137</v>
      </c>
      <c r="L108" s="220" t="s">
        <v>137</v>
      </c>
      <c r="M108" s="220" t="s">
        <v>137</v>
      </c>
      <c r="N108" s="220" t="s">
        <v>137</v>
      </c>
      <c r="O108" s="220" t="s">
        <v>137</v>
      </c>
      <c r="P108" s="220" t="s">
        <v>137</v>
      </c>
      <c r="Q108" s="220" t="s">
        <v>137</v>
      </c>
      <c r="R108" s="220" t="s">
        <v>137</v>
      </c>
      <c r="S108" s="220" t="s">
        <v>137</v>
      </c>
      <c r="T108" s="220" t="s">
        <v>137</v>
      </c>
      <c r="U108" s="220" t="s">
        <v>137</v>
      </c>
      <c r="V108" s="218" t="s">
        <v>11</v>
      </c>
      <c r="W108" s="218"/>
      <c r="X108" s="219" t="s">
        <v>121</v>
      </c>
      <c r="Y108" s="219" t="s">
        <v>121</v>
      </c>
      <c r="Z108" s="216">
        <v>10</v>
      </c>
      <c r="AA108" s="217"/>
    </row>
    <row r="109" spans="2:27" s="103" customFormat="1" ht="18" customHeight="1" outlineLevel="1" x14ac:dyDescent="0.25">
      <c r="B109" s="203"/>
      <c r="C109" s="204"/>
      <c r="D109" s="205"/>
      <c r="E109" s="209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1"/>
      <c r="V109" s="212"/>
      <c r="W109" s="213"/>
      <c r="X109" s="224"/>
      <c r="Y109" s="225"/>
      <c r="Z109" s="216"/>
      <c r="AA109" s="217"/>
    </row>
    <row r="110" spans="2:27" s="103" customFormat="1" ht="15.75" customHeight="1" outlineLevel="1" x14ac:dyDescent="0.25">
      <c r="B110" s="203"/>
      <c r="C110" s="204"/>
      <c r="D110" s="205"/>
      <c r="E110" s="236" t="s">
        <v>331</v>
      </c>
      <c r="F110" s="236" t="s">
        <v>135</v>
      </c>
      <c r="G110" s="236" t="s">
        <v>135</v>
      </c>
      <c r="H110" s="236" t="s">
        <v>135</v>
      </c>
      <c r="I110" s="236" t="s">
        <v>135</v>
      </c>
      <c r="J110" s="236" t="s">
        <v>135</v>
      </c>
      <c r="K110" s="236" t="s">
        <v>135</v>
      </c>
      <c r="L110" s="236" t="s">
        <v>135</v>
      </c>
      <c r="M110" s="236" t="s">
        <v>135</v>
      </c>
      <c r="N110" s="236" t="s">
        <v>135</v>
      </c>
      <c r="O110" s="236" t="s">
        <v>135</v>
      </c>
      <c r="P110" s="236" t="s">
        <v>135</v>
      </c>
      <c r="Q110" s="236" t="s">
        <v>135</v>
      </c>
      <c r="R110" s="236" t="s">
        <v>135</v>
      </c>
      <c r="S110" s="236" t="s">
        <v>135</v>
      </c>
      <c r="T110" s="236" t="s">
        <v>135</v>
      </c>
      <c r="U110" s="236" t="s">
        <v>135</v>
      </c>
      <c r="V110" s="218"/>
      <c r="W110" s="218"/>
      <c r="X110" s="219"/>
      <c r="Y110" s="219"/>
      <c r="Z110" s="216"/>
      <c r="AA110" s="217"/>
    </row>
    <row r="111" spans="2:27" s="103" customFormat="1" ht="15.75" outlineLevel="1" x14ac:dyDescent="0.25">
      <c r="B111" s="203" t="s">
        <v>444</v>
      </c>
      <c r="C111" s="204"/>
      <c r="D111" s="205"/>
      <c r="E111" s="220" t="s">
        <v>190</v>
      </c>
      <c r="F111" s="220" t="s">
        <v>136</v>
      </c>
      <c r="G111" s="220" t="s">
        <v>136</v>
      </c>
      <c r="H111" s="220" t="s">
        <v>136</v>
      </c>
      <c r="I111" s="220" t="s">
        <v>136</v>
      </c>
      <c r="J111" s="220" t="s">
        <v>136</v>
      </c>
      <c r="K111" s="220" t="s">
        <v>136</v>
      </c>
      <c r="L111" s="220" t="s">
        <v>136</v>
      </c>
      <c r="M111" s="220" t="s">
        <v>136</v>
      </c>
      <c r="N111" s="220" t="s">
        <v>136</v>
      </c>
      <c r="O111" s="220" t="s">
        <v>136</v>
      </c>
      <c r="P111" s="220" t="s">
        <v>136</v>
      </c>
      <c r="Q111" s="220" t="s">
        <v>136</v>
      </c>
      <c r="R111" s="220" t="s">
        <v>136</v>
      </c>
      <c r="S111" s="220" t="s">
        <v>136</v>
      </c>
      <c r="T111" s="220" t="s">
        <v>136</v>
      </c>
      <c r="U111" s="220" t="s">
        <v>136</v>
      </c>
      <c r="V111" s="218" t="s">
        <v>11</v>
      </c>
      <c r="W111" s="218"/>
      <c r="X111" s="219" t="s">
        <v>96</v>
      </c>
      <c r="Y111" s="219" t="s">
        <v>96</v>
      </c>
      <c r="Z111" s="216">
        <v>34.32</v>
      </c>
      <c r="AA111" s="217"/>
    </row>
    <row r="112" spans="2:27" s="103" customFormat="1" ht="15.75" outlineLevel="1" x14ac:dyDescent="0.25">
      <c r="B112" s="203" t="s">
        <v>445</v>
      </c>
      <c r="C112" s="204"/>
      <c r="D112" s="205"/>
      <c r="E112" s="220" t="s">
        <v>336</v>
      </c>
      <c r="F112" s="220" t="s">
        <v>134</v>
      </c>
      <c r="G112" s="220" t="s">
        <v>134</v>
      </c>
      <c r="H112" s="220" t="s">
        <v>134</v>
      </c>
      <c r="I112" s="220" t="s">
        <v>134</v>
      </c>
      <c r="J112" s="220" t="s">
        <v>134</v>
      </c>
      <c r="K112" s="220" t="s">
        <v>134</v>
      </c>
      <c r="L112" s="220" t="s">
        <v>134</v>
      </c>
      <c r="M112" s="220" t="s">
        <v>134</v>
      </c>
      <c r="N112" s="220" t="s">
        <v>134</v>
      </c>
      <c r="O112" s="220" t="s">
        <v>134</v>
      </c>
      <c r="P112" s="220" t="s">
        <v>134</v>
      </c>
      <c r="Q112" s="220" t="s">
        <v>134</v>
      </c>
      <c r="R112" s="220" t="s">
        <v>134</v>
      </c>
      <c r="S112" s="220" t="s">
        <v>134</v>
      </c>
      <c r="T112" s="220" t="s">
        <v>134</v>
      </c>
      <c r="U112" s="220" t="s">
        <v>134</v>
      </c>
      <c r="V112" s="218" t="s">
        <v>11</v>
      </c>
      <c r="W112" s="218"/>
      <c r="X112" s="219" t="s">
        <v>126</v>
      </c>
      <c r="Y112" s="219" t="s">
        <v>126</v>
      </c>
      <c r="Z112" s="216">
        <v>3.93</v>
      </c>
      <c r="AA112" s="217"/>
    </row>
    <row r="113" spans="2:27" s="103" customFormat="1" ht="15.75" outlineLevel="1" x14ac:dyDescent="0.25">
      <c r="B113" s="203" t="s">
        <v>446</v>
      </c>
      <c r="C113" s="204"/>
      <c r="D113" s="205"/>
      <c r="E113" s="220" t="s">
        <v>335</v>
      </c>
      <c r="F113" s="220" t="s">
        <v>134</v>
      </c>
      <c r="G113" s="220" t="s">
        <v>134</v>
      </c>
      <c r="H113" s="220" t="s">
        <v>134</v>
      </c>
      <c r="I113" s="220" t="s">
        <v>134</v>
      </c>
      <c r="J113" s="220" t="s">
        <v>134</v>
      </c>
      <c r="K113" s="220" t="s">
        <v>134</v>
      </c>
      <c r="L113" s="220" t="s">
        <v>134</v>
      </c>
      <c r="M113" s="220" t="s">
        <v>134</v>
      </c>
      <c r="N113" s="220" t="s">
        <v>134</v>
      </c>
      <c r="O113" s="220" t="s">
        <v>134</v>
      </c>
      <c r="P113" s="220" t="s">
        <v>134</v>
      </c>
      <c r="Q113" s="220" t="s">
        <v>134</v>
      </c>
      <c r="R113" s="220" t="s">
        <v>134</v>
      </c>
      <c r="S113" s="220" t="s">
        <v>134</v>
      </c>
      <c r="T113" s="220" t="s">
        <v>134</v>
      </c>
      <c r="U113" s="220" t="s">
        <v>134</v>
      </c>
      <c r="V113" s="218" t="s">
        <v>11</v>
      </c>
      <c r="W113" s="218"/>
      <c r="X113" s="219" t="s">
        <v>126</v>
      </c>
      <c r="Y113" s="219" t="s">
        <v>126</v>
      </c>
      <c r="Z113" s="216">
        <v>7.86</v>
      </c>
      <c r="AA113" s="217"/>
    </row>
    <row r="114" spans="2:27" s="103" customFormat="1" ht="18" customHeight="1" outlineLevel="1" x14ac:dyDescent="0.25">
      <c r="B114" s="203" t="s">
        <v>447</v>
      </c>
      <c r="C114" s="204"/>
      <c r="D114" s="205"/>
      <c r="E114" s="221" t="s">
        <v>236</v>
      </c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3"/>
      <c r="V114" s="212" t="s">
        <v>11</v>
      </c>
      <c r="W114" s="213"/>
      <c r="X114" s="224" t="s">
        <v>94</v>
      </c>
      <c r="Y114" s="225"/>
      <c r="Z114" s="216">
        <v>66</v>
      </c>
      <c r="AA114" s="217"/>
    </row>
    <row r="115" spans="2:27" s="103" customFormat="1" ht="15.75" outlineLevel="1" x14ac:dyDescent="0.25">
      <c r="B115" s="203" t="s">
        <v>448</v>
      </c>
      <c r="C115" s="204"/>
      <c r="D115" s="205"/>
      <c r="E115" s="220" t="s">
        <v>333</v>
      </c>
      <c r="F115" s="220" t="s">
        <v>132</v>
      </c>
      <c r="G115" s="220" t="s">
        <v>132</v>
      </c>
      <c r="H115" s="220" t="s">
        <v>132</v>
      </c>
      <c r="I115" s="220" t="s">
        <v>132</v>
      </c>
      <c r="J115" s="220" t="s">
        <v>132</v>
      </c>
      <c r="K115" s="220" t="s">
        <v>132</v>
      </c>
      <c r="L115" s="220" t="s">
        <v>132</v>
      </c>
      <c r="M115" s="220" t="s">
        <v>132</v>
      </c>
      <c r="N115" s="220" t="s">
        <v>132</v>
      </c>
      <c r="O115" s="220" t="s">
        <v>132</v>
      </c>
      <c r="P115" s="220" t="s">
        <v>132</v>
      </c>
      <c r="Q115" s="220" t="s">
        <v>132</v>
      </c>
      <c r="R115" s="220" t="s">
        <v>132</v>
      </c>
      <c r="S115" s="220" t="s">
        <v>132</v>
      </c>
      <c r="T115" s="220" t="s">
        <v>132</v>
      </c>
      <c r="U115" s="220" t="s">
        <v>132</v>
      </c>
      <c r="V115" s="218" t="s">
        <v>11</v>
      </c>
      <c r="W115" s="218"/>
      <c r="X115" s="219" t="s">
        <v>121</v>
      </c>
      <c r="Y115" s="219" t="s">
        <v>126</v>
      </c>
      <c r="Z115" s="216">
        <v>52.4</v>
      </c>
      <c r="AA115" s="217"/>
    </row>
    <row r="116" spans="2:27" s="103" customFormat="1" ht="18" customHeight="1" outlineLevel="1" x14ac:dyDescent="0.25">
      <c r="B116" s="203" t="s">
        <v>449</v>
      </c>
      <c r="C116" s="204"/>
      <c r="D116" s="205"/>
      <c r="E116" s="220" t="s">
        <v>334</v>
      </c>
      <c r="F116" s="220" t="s">
        <v>137</v>
      </c>
      <c r="G116" s="220" t="s">
        <v>137</v>
      </c>
      <c r="H116" s="220" t="s">
        <v>137</v>
      </c>
      <c r="I116" s="220" t="s">
        <v>137</v>
      </c>
      <c r="J116" s="220" t="s">
        <v>137</v>
      </c>
      <c r="K116" s="220" t="s">
        <v>137</v>
      </c>
      <c r="L116" s="220" t="s">
        <v>137</v>
      </c>
      <c r="M116" s="220" t="s">
        <v>137</v>
      </c>
      <c r="N116" s="220" t="s">
        <v>137</v>
      </c>
      <c r="O116" s="220" t="s">
        <v>137</v>
      </c>
      <c r="P116" s="220" t="s">
        <v>137</v>
      </c>
      <c r="Q116" s="220" t="s">
        <v>137</v>
      </c>
      <c r="R116" s="220" t="s">
        <v>137</v>
      </c>
      <c r="S116" s="220" t="s">
        <v>137</v>
      </c>
      <c r="T116" s="220" t="s">
        <v>137</v>
      </c>
      <c r="U116" s="220" t="s">
        <v>137</v>
      </c>
      <c r="V116" s="218" t="s">
        <v>11</v>
      </c>
      <c r="W116" s="218"/>
      <c r="X116" s="219" t="s">
        <v>121</v>
      </c>
      <c r="Y116" s="219" t="s">
        <v>121</v>
      </c>
      <c r="Z116" s="216">
        <v>52.4</v>
      </c>
      <c r="AA116" s="217"/>
    </row>
    <row r="117" spans="2:27" s="103" customFormat="1" ht="18" customHeight="1" outlineLevel="1" x14ac:dyDescent="0.25">
      <c r="B117" s="203"/>
      <c r="C117" s="204"/>
      <c r="D117" s="205"/>
      <c r="E117" s="209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1"/>
      <c r="V117" s="212"/>
      <c r="W117" s="213"/>
      <c r="X117" s="224"/>
      <c r="Y117" s="225"/>
      <c r="Z117" s="216"/>
      <c r="AA117" s="217"/>
    </row>
    <row r="118" spans="2:27" s="103" customFormat="1" ht="15.75" customHeight="1" outlineLevel="1" x14ac:dyDescent="0.25">
      <c r="B118" s="203"/>
      <c r="C118" s="204"/>
      <c r="D118" s="205"/>
      <c r="E118" s="236" t="s">
        <v>363</v>
      </c>
      <c r="F118" s="236" t="s">
        <v>135</v>
      </c>
      <c r="G118" s="236" t="s">
        <v>135</v>
      </c>
      <c r="H118" s="236" t="s">
        <v>135</v>
      </c>
      <c r="I118" s="236" t="s">
        <v>135</v>
      </c>
      <c r="J118" s="236" t="s">
        <v>135</v>
      </c>
      <c r="K118" s="236" t="s">
        <v>135</v>
      </c>
      <c r="L118" s="236" t="s">
        <v>135</v>
      </c>
      <c r="M118" s="236" t="s">
        <v>135</v>
      </c>
      <c r="N118" s="236" t="s">
        <v>135</v>
      </c>
      <c r="O118" s="236" t="s">
        <v>135</v>
      </c>
      <c r="P118" s="236" t="s">
        <v>135</v>
      </c>
      <c r="Q118" s="236" t="s">
        <v>135</v>
      </c>
      <c r="R118" s="236" t="s">
        <v>135</v>
      </c>
      <c r="S118" s="236" t="s">
        <v>135</v>
      </c>
      <c r="T118" s="236" t="s">
        <v>135</v>
      </c>
      <c r="U118" s="236" t="s">
        <v>135</v>
      </c>
      <c r="V118" s="218"/>
      <c r="W118" s="218"/>
      <c r="X118" s="219"/>
      <c r="Y118" s="219"/>
      <c r="Z118" s="216"/>
      <c r="AA118" s="217"/>
    </row>
    <row r="119" spans="2:27" s="103" customFormat="1" ht="15.75" outlineLevel="1" x14ac:dyDescent="0.25">
      <c r="B119" s="203" t="s">
        <v>450</v>
      </c>
      <c r="C119" s="204"/>
      <c r="D119" s="205"/>
      <c r="E119" s="220" t="s">
        <v>365</v>
      </c>
      <c r="F119" s="220" t="s">
        <v>136</v>
      </c>
      <c r="G119" s="220" t="s">
        <v>136</v>
      </c>
      <c r="H119" s="220" t="s">
        <v>136</v>
      </c>
      <c r="I119" s="220" t="s">
        <v>136</v>
      </c>
      <c r="J119" s="220" t="s">
        <v>136</v>
      </c>
      <c r="K119" s="220" t="s">
        <v>136</v>
      </c>
      <c r="L119" s="220" t="s">
        <v>136</v>
      </c>
      <c r="M119" s="220" t="s">
        <v>136</v>
      </c>
      <c r="N119" s="220" t="s">
        <v>136</v>
      </c>
      <c r="O119" s="220" t="s">
        <v>136</v>
      </c>
      <c r="P119" s="220" t="s">
        <v>136</v>
      </c>
      <c r="Q119" s="220" t="s">
        <v>136</v>
      </c>
      <c r="R119" s="220" t="s">
        <v>136</v>
      </c>
      <c r="S119" s="220" t="s">
        <v>136</v>
      </c>
      <c r="T119" s="220" t="s">
        <v>136</v>
      </c>
      <c r="U119" s="220" t="s">
        <v>136</v>
      </c>
      <c r="V119" s="218" t="s">
        <v>11</v>
      </c>
      <c r="W119" s="218"/>
      <c r="X119" s="219" t="s">
        <v>121</v>
      </c>
      <c r="Y119" s="219" t="s">
        <v>96</v>
      </c>
      <c r="Z119" s="216">
        <v>308</v>
      </c>
      <c r="AA119" s="217"/>
    </row>
    <row r="120" spans="2:27" s="103" customFormat="1" ht="15.75" outlineLevel="1" x14ac:dyDescent="0.25">
      <c r="B120" s="203" t="s">
        <v>451</v>
      </c>
      <c r="C120" s="204"/>
      <c r="D120" s="205"/>
      <c r="E120" s="220" t="s">
        <v>366</v>
      </c>
      <c r="F120" s="220" t="s">
        <v>134</v>
      </c>
      <c r="G120" s="220" t="s">
        <v>134</v>
      </c>
      <c r="H120" s="220" t="s">
        <v>134</v>
      </c>
      <c r="I120" s="220" t="s">
        <v>134</v>
      </c>
      <c r="J120" s="220" t="s">
        <v>134</v>
      </c>
      <c r="K120" s="220" t="s">
        <v>134</v>
      </c>
      <c r="L120" s="220" t="s">
        <v>134</v>
      </c>
      <c r="M120" s="220" t="s">
        <v>134</v>
      </c>
      <c r="N120" s="220" t="s">
        <v>134</v>
      </c>
      <c r="O120" s="220" t="s">
        <v>134</v>
      </c>
      <c r="P120" s="220" t="s">
        <v>134</v>
      </c>
      <c r="Q120" s="220" t="s">
        <v>134</v>
      </c>
      <c r="R120" s="220" t="s">
        <v>134</v>
      </c>
      <c r="S120" s="220" t="s">
        <v>134</v>
      </c>
      <c r="T120" s="220" t="s">
        <v>134</v>
      </c>
      <c r="U120" s="220" t="s">
        <v>134</v>
      </c>
      <c r="V120" s="218" t="s">
        <v>11</v>
      </c>
      <c r="W120" s="218"/>
      <c r="X120" s="219" t="s">
        <v>121</v>
      </c>
      <c r="Y120" s="219" t="s">
        <v>126</v>
      </c>
      <c r="Z120" s="216">
        <v>20</v>
      </c>
      <c r="AA120" s="217"/>
    </row>
    <row r="121" spans="2:27" s="103" customFormat="1" ht="15.75" outlineLevel="1" x14ac:dyDescent="0.25">
      <c r="B121" s="203" t="s">
        <v>452</v>
      </c>
      <c r="C121" s="204"/>
      <c r="D121" s="205"/>
      <c r="E121" s="220" t="s">
        <v>364</v>
      </c>
      <c r="F121" s="220" t="s">
        <v>136</v>
      </c>
      <c r="G121" s="220" t="s">
        <v>136</v>
      </c>
      <c r="H121" s="220" t="s">
        <v>136</v>
      </c>
      <c r="I121" s="220" t="s">
        <v>136</v>
      </c>
      <c r="J121" s="220" t="s">
        <v>136</v>
      </c>
      <c r="K121" s="220" t="s">
        <v>136</v>
      </c>
      <c r="L121" s="220" t="s">
        <v>136</v>
      </c>
      <c r="M121" s="220" t="s">
        <v>136</v>
      </c>
      <c r="N121" s="220" t="s">
        <v>136</v>
      </c>
      <c r="O121" s="220" t="s">
        <v>136</v>
      </c>
      <c r="P121" s="220" t="s">
        <v>136</v>
      </c>
      <c r="Q121" s="220" t="s">
        <v>136</v>
      </c>
      <c r="R121" s="220" t="s">
        <v>136</v>
      </c>
      <c r="S121" s="220" t="s">
        <v>136</v>
      </c>
      <c r="T121" s="220" t="s">
        <v>136</v>
      </c>
      <c r="U121" s="220" t="s">
        <v>136</v>
      </c>
      <c r="V121" s="218" t="s">
        <v>11</v>
      </c>
      <c r="W121" s="218"/>
      <c r="X121" s="219" t="s">
        <v>121</v>
      </c>
      <c r="Y121" s="219" t="s">
        <v>96</v>
      </c>
      <c r="Z121" s="216">
        <v>6.15</v>
      </c>
      <c r="AA121" s="217"/>
    </row>
    <row r="122" spans="2:27" s="103" customFormat="1" ht="15.75" outlineLevel="1" x14ac:dyDescent="0.25">
      <c r="B122" s="203" t="s">
        <v>453</v>
      </c>
      <c r="C122" s="204"/>
      <c r="D122" s="205"/>
      <c r="E122" s="220" t="s">
        <v>367</v>
      </c>
      <c r="F122" s="220" t="s">
        <v>134</v>
      </c>
      <c r="G122" s="220" t="s">
        <v>134</v>
      </c>
      <c r="H122" s="220" t="s">
        <v>134</v>
      </c>
      <c r="I122" s="220" t="s">
        <v>134</v>
      </c>
      <c r="J122" s="220" t="s">
        <v>134</v>
      </c>
      <c r="K122" s="220" t="s">
        <v>134</v>
      </c>
      <c r="L122" s="220" t="s">
        <v>134</v>
      </c>
      <c r="M122" s="220" t="s">
        <v>134</v>
      </c>
      <c r="N122" s="220" t="s">
        <v>134</v>
      </c>
      <c r="O122" s="220" t="s">
        <v>134</v>
      </c>
      <c r="P122" s="220" t="s">
        <v>134</v>
      </c>
      <c r="Q122" s="220" t="s">
        <v>134</v>
      </c>
      <c r="R122" s="220" t="s">
        <v>134</v>
      </c>
      <c r="S122" s="220" t="s">
        <v>134</v>
      </c>
      <c r="T122" s="220" t="s">
        <v>134</v>
      </c>
      <c r="U122" s="220" t="s">
        <v>134</v>
      </c>
      <c r="V122" s="218" t="s">
        <v>11</v>
      </c>
      <c r="W122" s="218"/>
      <c r="X122" s="219" t="s">
        <v>121</v>
      </c>
      <c r="Y122" s="219" t="s">
        <v>126</v>
      </c>
      <c r="Z122" s="216">
        <v>22.5</v>
      </c>
      <c r="AA122" s="217"/>
    </row>
    <row r="123" spans="2:27" s="103" customFormat="1" ht="18" customHeight="1" x14ac:dyDescent="0.25">
      <c r="B123" s="226">
        <v>5</v>
      </c>
      <c r="C123" s="227"/>
      <c r="D123" s="228"/>
      <c r="E123" s="241" t="s">
        <v>176</v>
      </c>
      <c r="F123" s="242"/>
      <c r="G123" s="242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102"/>
      <c r="W123" s="102"/>
      <c r="X123" s="102"/>
      <c r="Y123" s="102"/>
      <c r="Z123" s="115"/>
      <c r="AA123" s="162"/>
    </row>
    <row r="124" spans="2:27" s="103" customFormat="1" ht="18" customHeight="1" outlineLevel="1" x14ac:dyDescent="0.25">
      <c r="B124" s="203" t="s">
        <v>180</v>
      </c>
      <c r="C124" s="204"/>
      <c r="D124" s="205"/>
      <c r="E124" s="220" t="s">
        <v>313</v>
      </c>
      <c r="F124" s="220" t="s">
        <v>173</v>
      </c>
      <c r="G124" s="220" t="s">
        <v>173</v>
      </c>
      <c r="H124" s="220" t="s">
        <v>173</v>
      </c>
      <c r="I124" s="220" t="s">
        <v>173</v>
      </c>
      <c r="J124" s="220" t="s">
        <v>173</v>
      </c>
      <c r="K124" s="220" t="s">
        <v>173</v>
      </c>
      <c r="L124" s="220" t="s">
        <v>173</v>
      </c>
      <c r="M124" s="220" t="s">
        <v>173</v>
      </c>
      <c r="N124" s="220" t="s">
        <v>173</v>
      </c>
      <c r="O124" s="220" t="s">
        <v>173</v>
      </c>
      <c r="P124" s="220" t="s">
        <v>173</v>
      </c>
      <c r="Q124" s="220" t="s">
        <v>173</v>
      </c>
      <c r="R124" s="220" t="s">
        <v>173</v>
      </c>
      <c r="S124" s="220" t="s">
        <v>173</v>
      </c>
      <c r="T124" s="220" t="s">
        <v>173</v>
      </c>
      <c r="U124" s="220" t="s">
        <v>173</v>
      </c>
      <c r="V124" s="218" t="s">
        <v>11</v>
      </c>
      <c r="W124" s="218"/>
      <c r="X124" s="219" t="s">
        <v>121</v>
      </c>
      <c r="Y124" s="219" t="s">
        <v>121</v>
      </c>
      <c r="Z124" s="216">
        <v>2.6</v>
      </c>
      <c r="AA124" s="217"/>
    </row>
    <row r="125" spans="2:27" s="103" customFormat="1" ht="18" customHeight="1" outlineLevel="1" x14ac:dyDescent="0.25">
      <c r="B125" s="203" t="s">
        <v>181</v>
      </c>
      <c r="C125" s="204"/>
      <c r="D125" s="205"/>
      <c r="E125" s="220" t="s">
        <v>305</v>
      </c>
      <c r="F125" s="220" t="s">
        <v>173</v>
      </c>
      <c r="G125" s="220" t="s">
        <v>173</v>
      </c>
      <c r="H125" s="220" t="s">
        <v>173</v>
      </c>
      <c r="I125" s="220" t="s">
        <v>173</v>
      </c>
      <c r="J125" s="220" t="s">
        <v>173</v>
      </c>
      <c r="K125" s="220" t="s">
        <v>173</v>
      </c>
      <c r="L125" s="220" t="s">
        <v>173</v>
      </c>
      <c r="M125" s="220" t="s">
        <v>173</v>
      </c>
      <c r="N125" s="220" t="s">
        <v>173</v>
      </c>
      <c r="O125" s="220" t="s">
        <v>173</v>
      </c>
      <c r="P125" s="220" t="s">
        <v>173</v>
      </c>
      <c r="Q125" s="220" t="s">
        <v>173</v>
      </c>
      <c r="R125" s="220" t="s">
        <v>173</v>
      </c>
      <c r="S125" s="220" t="s">
        <v>173</v>
      </c>
      <c r="T125" s="220" t="s">
        <v>173</v>
      </c>
      <c r="U125" s="220" t="s">
        <v>173</v>
      </c>
      <c r="V125" s="218" t="s">
        <v>11</v>
      </c>
      <c r="W125" s="218"/>
      <c r="X125" s="219" t="s">
        <v>121</v>
      </c>
      <c r="Y125" s="219" t="s">
        <v>121</v>
      </c>
      <c r="Z125" s="216">
        <v>40</v>
      </c>
      <c r="AA125" s="217"/>
    </row>
    <row r="126" spans="2:27" s="103" customFormat="1" ht="18" customHeight="1" outlineLevel="1" x14ac:dyDescent="0.25">
      <c r="B126" s="203" t="s">
        <v>182</v>
      </c>
      <c r="C126" s="204"/>
      <c r="D126" s="205"/>
      <c r="E126" s="220" t="s">
        <v>173</v>
      </c>
      <c r="F126" s="220" t="s">
        <v>173</v>
      </c>
      <c r="G126" s="220" t="s">
        <v>173</v>
      </c>
      <c r="H126" s="220" t="s">
        <v>173</v>
      </c>
      <c r="I126" s="220" t="s">
        <v>173</v>
      </c>
      <c r="J126" s="220" t="s">
        <v>173</v>
      </c>
      <c r="K126" s="220" t="s">
        <v>173</v>
      </c>
      <c r="L126" s="220" t="s">
        <v>173</v>
      </c>
      <c r="M126" s="220" t="s">
        <v>173</v>
      </c>
      <c r="N126" s="220" t="s">
        <v>173</v>
      </c>
      <c r="O126" s="220" t="s">
        <v>173</v>
      </c>
      <c r="P126" s="220" t="s">
        <v>173</v>
      </c>
      <c r="Q126" s="220" t="s">
        <v>173</v>
      </c>
      <c r="R126" s="220" t="s">
        <v>173</v>
      </c>
      <c r="S126" s="220" t="s">
        <v>173</v>
      </c>
      <c r="T126" s="220" t="s">
        <v>173</v>
      </c>
      <c r="U126" s="220" t="s">
        <v>173</v>
      </c>
      <c r="V126" s="218" t="s">
        <v>11</v>
      </c>
      <c r="W126" s="218"/>
      <c r="X126" s="219" t="s">
        <v>121</v>
      </c>
      <c r="Y126" s="219" t="s">
        <v>121</v>
      </c>
      <c r="Z126" s="216">
        <v>55</v>
      </c>
      <c r="AA126" s="217"/>
    </row>
    <row r="127" spans="2:27" s="103" customFormat="1" ht="18" customHeight="1" outlineLevel="1" x14ac:dyDescent="0.25">
      <c r="B127" s="203" t="s">
        <v>183</v>
      </c>
      <c r="C127" s="204"/>
      <c r="D127" s="205"/>
      <c r="E127" s="220" t="s">
        <v>175</v>
      </c>
      <c r="F127" s="220" t="s">
        <v>175</v>
      </c>
      <c r="G127" s="220" t="s">
        <v>175</v>
      </c>
      <c r="H127" s="220" t="s">
        <v>175</v>
      </c>
      <c r="I127" s="220" t="s">
        <v>175</v>
      </c>
      <c r="J127" s="220" t="s">
        <v>175</v>
      </c>
      <c r="K127" s="220" t="s">
        <v>175</v>
      </c>
      <c r="L127" s="220" t="s">
        <v>175</v>
      </c>
      <c r="M127" s="220" t="s">
        <v>175</v>
      </c>
      <c r="N127" s="220" t="s">
        <v>175</v>
      </c>
      <c r="O127" s="220" t="s">
        <v>175</v>
      </c>
      <c r="P127" s="220" t="s">
        <v>175</v>
      </c>
      <c r="Q127" s="220" t="s">
        <v>175</v>
      </c>
      <c r="R127" s="220" t="s">
        <v>175</v>
      </c>
      <c r="S127" s="220" t="s">
        <v>175</v>
      </c>
      <c r="T127" s="220" t="s">
        <v>175</v>
      </c>
      <c r="U127" s="220" t="s">
        <v>175</v>
      </c>
      <c r="V127" s="218" t="s">
        <v>11</v>
      </c>
      <c r="W127" s="218"/>
      <c r="X127" s="219" t="s">
        <v>121</v>
      </c>
      <c r="Y127" s="219" t="s">
        <v>121</v>
      </c>
      <c r="Z127" s="216">
        <v>40</v>
      </c>
      <c r="AA127" s="217"/>
    </row>
    <row r="128" spans="2:27" s="103" customFormat="1" ht="18" customHeight="1" outlineLevel="1" x14ac:dyDescent="0.25">
      <c r="B128" s="203" t="s">
        <v>228</v>
      </c>
      <c r="C128" s="204"/>
      <c r="D128" s="205"/>
      <c r="E128" s="220" t="s">
        <v>306</v>
      </c>
      <c r="F128" s="220" t="s">
        <v>175</v>
      </c>
      <c r="G128" s="220" t="s">
        <v>175</v>
      </c>
      <c r="H128" s="220" t="s">
        <v>175</v>
      </c>
      <c r="I128" s="220" t="s">
        <v>175</v>
      </c>
      <c r="J128" s="220" t="s">
        <v>175</v>
      </c>
      <c r="K128" s="220" t="s">
        <v>175</v>
      </c>
      <c r="L128" s="220" t="s">
        <v>175</v>
      </c>
      <c r="M128" s="220" t="s">
        <v>175</v>
      </c>
      <c r="N128" s="220" t="s">
        <v>175</v>
      </c>
      <c r="O128" s="220" t="s">
        <v>175</v>
      </c>
      <c r="P128" s="220" t="s">
        <v>175</v>
      </c>
      <c r="Q128" s="220" t="s">
        <v>175</v>
      </c>
      <c r="R128" s="220" t="s">
        <v>175</v>
      </c>
      <c r="S128" s="220" t="s">
        <v>175</v>
      </c>
      <c r="T128" s="220" t="s">
        <v>175</v>
      </c>
      <c r="U128" s="220" t="s">
        <v>175</v>
      </c>
      <c r="V128" s="218" t="s">
        <v>11</v>
      </c>
      <c r="W128" s="218"/>
      <c r="X128" s="219" t="s">
        <v>121</v>
      </c>
      <c r="Y128" s="219" t="s">
        <v>121</v>
      </c>
      <c r="Z128" s="216">
        <v>55</v>
      </c>
      <c r="AA128" s="217"/>
    </row>
    <row r="129" spans="2:27" ht="18" customHeight="1" x14ac:dyDescent="0.25">
      <c r="B129" s="226">
        <v>6</v>
      </c>
      <c r="C129" s="227"/>
      <c r="D129" s="228"/>
      <c r="E129" s="229" t="s">
        <v>191</v>
      </c>
      <c r="F129" s="230"/>
      <c r="G129" s="230"/>
      <c r="H129" s="230"/>
      <c r="I129" s="230"/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U129" s="231"/>
      <c r="V129" s="102"/>
      <c r="W129" s="102"/>
      <c r="X129" s="102"/>
      <c r="Y129" s="102"/>
      <c r="Z129" s="115"/>
      <c r="AA129" s="162"/>
    </row>
    <row r="130" spans="2:27" s="103" customFormat="1" ht="18" customHeight="1" outlineLevel="1" x14ac:dyDescent="0.25">
      <c r="B130" s="203"/>
      <c r="C130" s="204"/>
      <c r="D130" s="205"/>
      <c r="E130" s="252" t="s">
        <v>151</v>
      </c>
      <c r="F130" s="253"/>
      <c r="G130" s="253"/>
      <c r="H130" s="253"/>
      <c r="I130" s="253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4"/>
      <c r="V130" s="212"/>
      <c r="W130" s="213"/>
      <c r="X130" s="212"/>
      <c r="Y130" s="213"/>
      <c r="Z130" s="246"/>
      <c r="AA130" s="247"/>
    </row>
    <row r="131" spans="2:27" s="103" customFormat="1" ht="18" customHeight="1" outlineLevel="1" x14ac:dyDescent="0.25">
      <c r="B131" s="203" t="s">
        <v>148</v>
      </c>
      <c r="C131" s="204"/>
      <c r="D131" s="205"/>
      <c r="E131" s="221" t="s">
        <v>310</v>
      </c>
      <c r="F131" s="222" t="s">
        <v>142</v>
      </c>
      <c r="G131" s="222" t="s">
        <v>142</v>
      </c>
      <c r="H131" s="222" t="s">
        <v>142</v>
      </c>
      <c r="I131" s="222" t="s">
        <v>142</v>
      </c>
      <c r="J131" s="222" t="s">
        <v>142</v>
      </c>
      <c r="K131" s="222" t="s">
        <v>142</v>
      </c>
      <c r="L131" s="222" t="s">
        <v>142</v>
      </c>
      <c r="M131" s="222" t="s">
        <v>142</v>
      </c>
      <c r="N131" s="222" t="s">
        <v>142</v>
      </c>
      <c r="O131" s="222" t="s">
        <v>142</v>
      </c>
      <c r="P131" s="222" t="s">
        <v>142</v>
      </c>
      <c r="Q131" s="222" t="s">
        <v>142</v>
      </c>
      <c r="R131" s="222" t="s">
        <v>142</v>
      </c>
      <c r="S131" s="222" t="s">
        <v>142</v>
      </c>
      <c r="T131" s="222" t="s">
        <v>142</v>
      </c>
      <c r="U131" s="223" t="s">
        <v>142</v>
      </c>
      <c r="V131" s="212" t="s">
        <v>11</v>
      </c>
      <c r="W131" s="213"/>
      <c r="X131" s="224" t="s">
        <v>94</v>
      </c>
      <c r="Y131" s="225"/>
      <c r="Z131" s="216">
        <v>113</v>
      </c>
      <c r="AA131" s="217"/>
    </row>
    <row r="132" spans="2:27" s="103" customFormat="1" ht="18" customHeight="1" outlineLevel="1" x14ac:dyDescent="0.25">
      <c r="B132" s="203" t="s">
        <v>171</v>
      </c>
      <c r="C132" s="204"/>
      <c r="D132" s="205"/>
      <c r="E132" s="221" t="s">
        <v>152</v>
      </c>
      <c r="F132" s="222" t="s">
        <v>142</v>
      </c>
      <c r="G132" s="222" t="s">
        <v>142</v>
      </c>
      <c r="H132" s="222" t="s">
        <v>142</v>
      </c>
      <c r="I132" s="222" t="s">
        <v>142</v>
      </c>
      <c r="J132" s="222" t="s">
        <v>142</v>
      </c>
      <c r="K132" s="222" t="s">
        <v>142</v>
      </c>
      <c r="L132" s="222" t="s">
        <v>142</v>
      </c>
      <c r="M132" s="222" t="s">
        <v>142</v>
      </c>
      <c r="N132" s="222" t="s">
        <v>142</v>
      </c>
      <c r="O132" s="222" t="s">
        <v>142</v>
      </c>
      <c r="P132" s="222" t="s">
        <v>142</v>
      </c>
      <c r="Q132" s="222" t="s">
        <v>142</v>
      </c>
      <c r="R132" s="222" t="s">
        <v>142</v>
      </c>
      <c r="S132" s="222" t="s">
        <v>142</v>
      </c>
      <c r="T132" s="222" t="s">
        <v>142</v>
      </c>
      <c r="U132" s="223" t="s">
        <v>142</v>
      </c>
      <c r="V132" s="212" t="s">
        <v>11</v>
      </c>
      <c r="W132" s="213"/>
      <c r="X132" s="224" t="s">
        <v>94</v>
      </c>
      <c r="Y132" s="225"/>
      <c r="Z132" s="216">
        <v>122</v>
      </c>
      <c r="AA132" s="217"/>
    </row>
    <row r="133" spans="2:27" s="103" customFormat="1" ht="18" customHeight="1" outlineLevel="1" x14ac:dyDescent="0.25">
      <c r="B133" s="203" t="s">
        <v>172</v>
      </c>
      <c r="C133" s="204"/>
      <c r="D133" s="205"/>
      <c r="E133" s="209" t="s">
        <v>307</v>
      </c>
      <c r="F133" s="210" t="s">
        <v>143</v>
      </c>
      <c r="G133" s="210" t="s">
        <v>143</v>
      </c>
      <c r="H133" s="210" t="s">
        <v>143</v>
      </c>
      <c r="I133" s="210" t="s">
        <v>143</v>
      </c>
      <c r="J133" s="210" t="s">
        <v>143</v>
      </c>
      <c r="K133" s="210" t="s">
        <v>143</v>
      </c>
      <c r="L133" s="210" t="s">
        <v>143</v>
      </c>
      <c r="M133" s="210" t="s">
        <v>143</v>
      </c>
      <c r="N133" s="210" t="s">
        <v>143</v>
      </c>
      <c r="O133" s="210" t="s">
        <v>143</v>
      </c>
      <c r="P133" s="210" t="s">
        <v>143</v>
      </c>
      <c r="Q133" s="210" t="s">
        <v>143</v>
      </c>
      <c r="R133" s="210" t="s">
        <v>143</v>
      </c>
      <c r="S133" s="210" t="s">
        <v>143</v>
      </c>
      <c r="T133" s="210" t="s">
        <v>143</v>
      </c>
      <c r="U133" s="211" t="s">
        <v>143</v>
      </c>
      <c r="V133" s="212" t="s">
        <v>11</v>
      </c>
      <c r="W133" s="213"/>
      <c r="X133" s="224" t="s">
        <v>309</v>
      </c>
      <c r="Y133" s="225"/>
      <c r="Z133" s="216">
        <v>1</v>
      </c>
      <c r="AA133" s="217"/>
    </row>
    <row r="134" spans="2:27" s="103" customFormat="1" ht="18" customHeight="1" outlineLevel="1" x14ac:dyDescent="0.25">
      <c r="B134" s="203" t="s">
        <v>174</v>
      </c>
      <c r="C134" s="204"/>
      <c r="D134" s="205"/>
      <c r="E134" s="209" t="s">
        <v>308</v>
      </c>
      <c r="F134" s="210" t="s">
        <v>143</v>
      </c>
      <c r="G134" s="210" t="s">
        <v>143</v>
      </c>
      <c r="H134" s="210" t="s">
        <v>143</v>
      </c>
      <c r="I134" s="210" t="s">
        <v>143</v>
      </c>
      <c r="J134" s="210" t="s">
        <v>143</v>
      </c>
      <c r="K134" s="210" t="s">
        <v>143</v>
      </c>
      <c r="L134" s="210" t="s">
        <v>143</v>
      </c>
      <c r="M134" s="210" t="s">
        <v>143</v>
      </c>
      <c r="N134" s="210" t="s">
        <v>143</v>
      </c>
      <c r="O134" s="210" t="s">
        <v>143</v>
      </c>
      <c r="P134" s="210" t="s">
        <v>143</v>
      </c>
      <c r="Q134" s="210" t="s">
        <v>143</v>
      </c>
      <c r="R134" s="210" t="s">
        <v>143</v>
      </c>
      <c r="S134" s="210" t="s">
        <v>143</v>
      </c>
      <c r="T134" s="210" t="s">
        <v>143</v>
      </c>
      <c r="U134" s="211" t="s">
        <v>143</v>
      </c>
      <c r="V134" s="212" t="s">
        <v>11</v>
      </c>
      <c r="W134" s="213"/>
      <c r="X134" s="224" t="s">
        <v>309</v>
      </c>
      <c r="Y134" s="225"/>
      <c r="Z134" s="216">
        <v>2</v>
      </c>
      <c r="AA134" s="217"/>
    </row>
    <row r="135" spans="2:27" s="103" customFormat="1" ht="18" customHeight="1" outlineLevel="1" x14ac:dyDescent="0.25">
      <c r="B135" s="203" t="s">
        <v>250</v>
      </c>
      <c r="C135" s="204"/>
      <c r="D135" s="205"/>
      <c r="E135" s="209" t="s">
        <v>143</v>
      </c>
      <c r="F135" s="210" t="s">
        <v>143</v>
      </c>
      <c r="G135" s="210" t="s">
        <v>143</v>
      </c>
      <c r="H135" s="210" t="s">
        <v>143</v>
      </c>
      <c r="I135" s="210" t="s">
        <v>143</v>
      </c>
      <c r="J135" s="210" t="s">
        <v>143</v>
      </c>
      <c r="K135" s="210" t="s">
        <v>143</v>
      </c>
      <c r="L135" s="210" t="s">
        <v>143</v>
      </c>
      <c r="M135" s="210" t="s">
        <v>143</v>
      </c>
      <c r="N135" s="210" t="s">
        <v>143</v>
      </c>
      <c r="O135" s="210" t="s">
        <v>143</v>
      </c>
      <c r="P135" s="210" t="s">
        <v>143</v>
      </c>
      <c r="Q135" s="210" t="s">
        <v>143</v>
      </c>
      <c r="R135" s="210" t="s">
        <v>143</v>
      </c>
      <c r="S135" s="210" t="s">
        <v>143</v>
      </c>
      <c r="T135" s="210" t="s">
        <v>143</v>
      </c>
      <c r="U135" s="211" t="s">
        <v>143</v>
      </c>
      <c r="V135" s="212" t="s">
        <v>11</v>
      </c>
      <c r="W135" s="213"/>
      <c r="X135" s="224" t="s">
        <v>91</v>
      </c>
      <c r="Y135" s="225"/>
      <c r="Z135" s="216">
        <v>1</v>
      </c>
      <c r="AA135" s="217"/>
    </row>
    <row r="136" spans="2:27" s="103" customFormat="1" ht="18" customHeight="1" outlineLevel="1" x14ac:dyDescent="0.25">
      <c r="B136" s="203" t="s">
        <v>251</v>
      </c>
      <c r="C136" s="204"/>
      <c r="D136" s="205"/>
      <c r="E136" s="209" t="s">
        <v>311</v>
      </c>
      <c r="F136" s="210" t="s">
        <v>143</v>
      </c>
      <c r="G136" s="210" t="s">
        <v>143</v>
      </c>
      <c r="H136" s="210" t="s">
        <v>143</v>
      </c>
      <c r="I136" s="210" t="s">
        <v>143</v>
      </c>
      <c r="J136" s="210" t="s">
        <v>143</v>
      </c>
      <c r="K136" s="210" t="s">
        <v>143</v>
      </c>
      <c r="L136" s="210" t="s">
        <v>143</v>
      </c>
      <c r="M136" s="210" t="s">
        <v>143</v>
      </c>
      <c r="N136" s="210" t="s">
        <v>143</v>
      </c>
      <c r="O136" s="210" t="s">
        <v>143</v>
      </c>
      <c r="P136" s="210" t="s">
        <v>143</v>
      </c>
      <c r="Q136" s="210" t="s">
        <v>143</v>
      </c>
      <c r="R136" s="210" t="s">
        <v>143</v>
      </c>
      <c r="S136" s="210" t="s">
        <v>143</v>
      </c>
      <c r="T136" s="210" t="s">
        <v>143</v>
      </c>
      <c r="U136" s="211" t="s">
        <v>143</v>
      </c>
      <c r="V136" s="212" t="s">
        <v>11</v>
      </c>
      <c r="W136" s="213"/>
      <c r="X136" s="224" t="s">
        <v>309</v>
      </c>
      <c r="Y136" s="225"/>
      <c r="Z136" s="216">
        <v>4</v>
      </c>
      <c r="AA136" s="217"/>
    </row>
    <row r="137" spans="2:27" s="103" customFormat="1" ht="18" customHeight="1" outlineLevel="1" x14ac:dyDescent="0.25">
      <c r="B137" s="203" t="s">
        <v>252</v>
      </c>
      <c r="C137" s="204"/>
      <c r="D137" s="205"/>
      <c r="E137" s="209" t="s">
        <v>312</v>
      </c>
      <c r="F137" s="210" t="s">
        <v>143</v>
      </c>
      <c r="G137" s="210" t="s">
        <v>143</v>
      </c>
      <c r="H137" s="210" t="s">
        <v>143</v>
      </c>
      <c r="I137" s="210" t="s">
        <v>143</v>
      </c>
      <c r="J137" s="210" t="s">
        <v>143</v>
      </c>
      <c r="K137" s="210" t="s">
        <v>143</v>
      </c>
      <c r="L137" s="210" t="s">
        <v>143</v>
      </c>
      <c r="M137" s="210" t="s">
        <v>143</v>
      </c>
      <c r="N137" s="210" t="s">
        <v>143</v>
      </c>
      <c r="O137" s="210" t="s">
        <v>143</v>
      </c>
      <c r="P137" s="210" t="s">
        <v>143</v>
      </c>
      <c r="Q137" s="210" t="s">
        <v>143</v>
      </c>
      <c r="R137" s="210" t="s">
        <v>143</v>
      </c>
      <c r="S137" s="210" t="s">
        <v>143</v>
      </c>
      <c r="T137" s="210" t="s">
        <v>143</v>
      </c>
      <c r="U137" s="211" t="s">
        <v>143</v>
      </c>
      <c r="V137" s="212" t="s">
        <v>11</v>
      </c>
      <c r="W137" s="213"/>
      <c r="X137" s="224" t="s">
        <v>309</v>
      </c>
      <c r="Y137" s="225"/>
      <c r="Z137" s="216">
        <v>5</v>
      </c>
      <c r="AA137" s="217"/>
    </row>
    <row r="138" spans="2:27" s="103" customFormat="1" ht="18" customHeight="1" outlineLevel="1" x14ac:dyDescent="0.25">
      <c r="B138" s="203"/>
      <c r="C138" s="204"/>
      <c r="D138" s="205"/>
      <c r="E138" s="209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1"/>
      <c r="V138" s="212"/>
      <c r="W138" s="213"/>
      <c r="X138" s="224"/>
      <c r="Y138" s="225"/>
      <c r="Z138" s="216"/>
      <c r="AA138" s="217"/>
    </row>
    <row r="139" spans="2:27" ht="18" customHeight="1" outlineLevel="1" x14ac:dyDescent="0.25">
      <c r="B139" s="203"/>
      <c r="C139" s="204"/>
      <c r="D139" s="205"/>
      <c r="E139" s="243" t="s">
        <v>223</v>
      </c>
      <c r="F139" s="244"/>
      <c r="G139" s="244"/>
      <c r="H139" s="244"/>
      <c r="I139" s="244"/>
      <c r="J139" s="244"/>
      <c r="K139" s="244"/>
      <c r="L139" s="244"/>
      <c r="M139" s="244"/>
      <c r="N139" s="244"/>
      <c r="O139" s="244"/>
      <c r="P139" s="244"/>
      <c r="Q139" s="244"/>
      <c r="R139" s="244"/>
      <c r="S139" s="244"/>
      <c r="T139" s="244"/>
      <c r="U139" s="245"/>
      <c r="V139" s="212"/>
      <c r="W139" s="213"/>
      <c r="X139" s="212"/>
      <c r="Y139" s="213"/>
      <c r="Z139" s="246"/>
      <c r="AA139" s="247"/>
    </row>
    <row r="140" spans="2:27" ht="18" customHeight="1" outlineLevel="1" x14ac:dyDescent="0.25">
      <c r="B140" s="203" t="s">
        <v>253</v>
      </c>
      <c r="C140" s="204"/>
      <c r="D140" s="205"/>
      <c r="E140" s="221" t="s">
        <v>237</v>
      </c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3"/>
      <c r="V140" s="212" t="s">
        <v>11</v>
      </c>
      <c r="W140" s="213"/>
      <c r="X140" s="224" t="s">
        <v>94</v>
      </c>
      <c r="Y140" s="225"/>
      <c r="Z140" s="216">
        <v>6</v>
      </c>
      <c r="AA140" s="217"/>
    </row>
    <row r="141" spans="2:27" s="103" customFormat="1" ht="18" customHeight="1" outlineLevel="1" x14ac:dyDescent="0.25">
      <c r="B141" s="203" t="s">
        <v>254</v>
      </c>
      <c r="C141" s="204"/>
      <c r="D141" s="205"/>
      <c r="E141" s="221" t="s">
        <v>236</v>
      </c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3"/>
      <c r="V141" s="212" t="s">
        <v>11</v>
      </c>
      <c r="W141" s="213"/>
      <c r="X141" s="224" t="s">
        <v>94</v>
      </c>
      <c r="Y141" s="225"/>
      <c r="Z141" s="216">
        <v>6</v>
      </c>
      <c r="AA141" s="217"/>
    </row>
    <row r="142" spans="2:27" s="103" customFormat="1" ht="18" customHeight="1" outlineLevel="1" x14ac:dyDescent="0.25">
      <c r="B142" s="203" t="s">
        <v>255</v>
      </c>
      <c r="C142" s="204"/>
      <c r="D142" s="205"/>
      <c r="E142" s="221" t="s">
        <v>235</v>
      </c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3"/>
      <c r="V142" s="212" t="s">
        <v>11</v>
      </c>
      <c r="W142" s="213"/>
      <c r="X142" s="224" t="s">
        <v>94</v>
      </c>
      <c r="Y142" s="225"/>
      <c r="Z142" s="216">
        <v>6</v>
      </c>
      <c r="AA142" s="217"/>
    </row>
    <row r="143" spans="2:27" ht="18" customHeight="1" outlineLevel="1" x14ac:dyDescent="0.25">
      <c r="B143" s="203" t="s">
        <v>256</v>
      </c>
      <c r="C143" s="204"/>
      <c r="D143" s="205"/>
      <c r="E143" s="209" t="s">
        <v>143</v>
      </c>
      <c r="F143" s="210" t="s">
        <v>143</v>
      </c>
      <c r="G143" s="210" t="s">
        <v>143</v>
      </c>
      <c r="H143" s="210" t="s">
        <v>143</v>
      </c>
      <c r="I143" s="210" t="s">
        <v>143</v>
      </c>
      <c r="J143" s="210" t="s">
        <v>143</v>
      </c>
      <c r="K143" s="210" t="s">
        <v>143</v>
      </c>
      <c r="L143" s="210" t="s">
        <v>143</v>
      </c>
      <c r="M143" s="210" t="s">
        <v>143</v>
      </c>
      <c r="N143" s="210" t="s">
        <v>143</v>
      </c>
      <c r="O143" s="210" t="s">
        <v>143</v>
      </c>
      <c r="P143" s="210" t="s">
        <v>143</v>
      </c>
      <c r="Q143" s="210" t="s">
        <v>143</v>
      </c>
      <c r="R143" s="210" t="s">
        <v>143</v>
      </c>
      <c r="S143" s="210" t="s">
        <v>143</v>
      </c>
      <c r="T143" s="210" t="s">
        <v>143</v>
      </c>
      <c r="U143" s="211" t="s">
        <v>143</v>
      </c>
      <c r="V143" s="212" t="s">
        <v>11</v>
      </c>
      <c r="W143" s="213"/>
      <c r="X143" s="224" t="s">
        <v>91</v>
      </c>
      <c r="Y143" s="225"/>
      <c r="Z143" s="216">
        <v>1</v>
      </c>
      <c r="AA143" s="217"/>
    </row>
    <row r="144" spans="2:27" s="103" customFormat="1" ht="18" customHeight="1" outlineLevel="1" x14ac:dyDescent="0.25">
      <c r="B144" s="203"/>
      <c r="C144" s="204"/>
      <c r="D144" s="205"/>
      <c r="E144" s="209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1"/>
      <c r="V144" s="212"/>
      <c r="W144" s="213"/>
      <c r="X144" s="224"/>
      <c r="Y144" s="225"/>
      <c r="Z144" s="216"/>
      <c r="AA144" s="217"/>
    </row>
    <row r="145" spans="2:27" s="103" customFormat="1" ht="18" customHeight="1" outlineLevel="1" x14ac:dyDescent="0.25">
      <c r="B145" s="203"/>
      <c r="C145" s="204"/>
      <c r="D145" s="205"/>
      <c r="E145" s="252" t="s">
        <v>222</v>
      </c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253"/>
      <c r="S145" s="253"/>
      <c r="T145" s="253"/>
      <c r="U145" s="254"/>
      <c r="V145" s="212"/>
      <c r="W145" s="213"/>
      <c r="X145" s="212"/>
      <c r="Y145" s="213"/>
      <c r="Z145" s="214"/>
      <c r="AA145" s="215"/>
    </row>
    <row r="146" spans="2:27" s="104" customFormat="1" ht="15.75" outlineLevel="1" x14ac:dyDescent="0.25">
      <c r="B146" s="234" t="s">
        <v>257</v>
      </c>
      <c r="C146" s="235"/>
      <c r="D146" s="235"/>
      <c r="E146" s="221" t="s">
        <v>321</v>
      </c>
      <c r="F146" s="222" t="s">
        <v>155</v>
      </c>
      <c r="G146" s="222" t="s">
        <v>155</v>
      </c>
      <c r="H146" s="222" t="s">
        <v>155</v>
      </c>
      <c r="I146" s="222" t="s">
        <v>155</v>
      </c>
      <c r="J146" s="222" t="s">
        <v>155</v>
      </c>
      <c r="K146" s="222" t="s">
        <v>155</v>
      </c>
      <c r="L146" s="222" t="s">
        <v>155</v>
      </c>
      <c r="M146" s="222" t="s">
        <v>155</v>
      </c>
      <c r="N146" s="222" t="s">
        <v>155</v>
      </c>
      <c r="O146" s="222" t="s">
        <v>155</v>
      </c>
      <c r="P146" s="222" t="s">
        <v>155</v>
      </c>
      <c r="Q146" s="222" t="s">
        <v>155</v>
      </c>
      <c r="R146" s="222" t="s">
        <v>155</v>
      </c>
      <c r="S146" s="222" t="s">
        <v>155</v>
      </c>
      <c r="T146" s="222" t="s">
        <v>155</v>
      </c>
      <c r="U146" s="223" t="s">
        <v>155</v>
      </c>
      <c r="V146" s="212" t="s">
        <v>11</v>
      </c>
      <c r="W146" s="213"/>
      <c r="X146" s="251" t="s">
        <v>126</v>
      </c>
      <c r="Y146" s="213" t="s">
        <v>126</v>
      </c>
      <c r="Z146" s="216">
        <v>30</v>
      </c>
      <c r="AA146" s="217"/>
    </row>
    <row r="147" spans="2:27" s="103" customFormat="1" ht="18" customHeight="1" outlineLevel="1" x14ac:dyDescent="0.25">
      <c r="B147" s="234" t="s">
        <v>454</v>
      </c>
      <c r="C147" s="235"/>
      <c r="D147" s="235"/>
      <c r="E147" s="221" t="s">
        <v>235</v>
      </c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3"/>
      <c r="V147" s="212" t="s">
        <v>11</v>
      </c>
      <c r="W147" s="213"/>
      <c r="X147" s="224" t="s">
        <v>94</v>
      </c>
      <c r="Y147" s="225"/>
      <c r="Z147" s="216">
        <v>18</v>
      </c>
      <c r="AA147" s="217"/>
    </row>
    <row r="148" spans="2:27" s="103" customFormat="1" ht="18" customHeight="1" outlineLevel="1" x14ac:dyDescent="0.25">
      <c r="B148" s="234" t="s">
        <v>455</v>
      </c>
      <c r="C148" s="235"/>
      <c r="D148" s="235"/>
      <c r="E148" s="221" t="s">
        <v>316</v>
      </c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3"/>
      <c r="V148" s="212" t="s">
        <v>11</v>
      </c>
      <c r="W148" s="213"/>
      <c r="X148" s="224" t="s">
        <v>94</v>
      </c>
      <c r="Y148" s="225"/>
      <c r="Z148" s="216">
        <v>82</v>
      </c>
      <c r="AA148" s="217"/>
    </row>
    <row r="149" spans="2:27" s="103" customFormat="1" ht="18" customHeight="1" outlineLevel="1" x14ac:dyDescent="0.25">
      <c r="B149" s="234" t="s">
        <v>456</v>
      </c>
      <c r="C149" s="235"/>
      <c r="D149" s="235"/>
      <c r="E149" s="209" t="s">
        <v>143</v>
      </c>
      <c r="F149" s="210" t="s">
        <v>143</v>
      </c>
      <c r="G149" s="210" t="s">
        <v>143</v>
      </c>
      <c r="H149" s="210" t="s">
        <v>143</v>
      </c>
      <c r="I149" s="210" t="s">
        <v>143</v>
      </c>
      <c r="J149" s="210" t="s">
        <v>143</v>
      </c>
      <c r="K149" s="210" t="s">
        <v>143</v>
      </c>
      <c r="L149" s="210" t="s">
        <v>143</v>
      </c>
      <c r="M149" s="210" t="s">
        <v>143</v>
      </c>
      <c r="N149" s="210" t="s">
        <v>143</v>
      </c>
      <c r="O149" s="210" t="s">
        <v>143</v>
      </c>
      <c r="P149" s="210" t="s">
        <v>143</v>
      </c>
      <c r="Q149" s="210" t="s">
        <v>143</v>
      </c>
      <c r="R149" s="210" t="s">
        <v>143</v>
      </c>
      <c r="S149" s="210" t="s">
        <v>143</v>
      </c>
      <c r="T149" s="210" t="s">
        <v>143</v>
      </c>
      <c r="U149" s="211" t="s">
        <v>143</v>
      </c>
      <c r="V149" s="212" t="s">
        <v>11</v>
      </c>
      <c r="W149" s="213"/>
      <c r="X149" s="224" t="s">
        <v>91</v>
      </c>
      <c r="Y149" s="225"/>
      <c r="Z149" s="216">
        <v>1</v>
      </c>
      <c r="AA149" s="217"/>
    </row>
    <row r="150" spans="2:27" s="103" customFormat="1" ht="18" customHeight="1" outlineLevel="1" x14ac:dyDescent="0.25">
      <c r="B150" s="234" t="s">
        <v>457</v>
      </c>
      <c r="C150" s="235"/>
      <c r="D150" s="235"/>
      <c r="E150" s="221" t="s">
        <v>320</v>
      </c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3"/>
      <c r="V150" s="212" t="s">
        <v>11</v>
      </c>
      <c r="W150" s="213"/>
      <c r="X150" s="224" t="s">
        <v>309</v>
      </c>
      <c r="Y150" s="225"/>
      <c r="Z150" s="216">
        <v>3</v>
      </c>
      <c r="AA150" s="217"/>
    </row>
    <row r="151" spans="2:27" s="103" customFormat="1" ht="18" customHeight="1" outlineLevel="1" x14ac:dyDescent="0.25">
      <c r="B151" s="234" t="s">
        <v>458</v>
      </c>
      <c r="C151" s="235"/>
      <c r="D151" s="235"/>
      <c r="E151" s="221" t="s">
        <v>319</v>
      </c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3"/>
      <c r="V151" s="212" t="s">
        <v>11</v>
      </c>
      <c r="W151" s="213"/>
      <c r="X151" s="224" t="s">
        <v>94</v>
      </c>
      <c r="Y151" s="225"/>
      <c r="Z151" s="216">
        <v>22</v>
      </c>
      <c r="AA151" s="217"/>
    </row>
    <row r="152" spans="2:27" s="103" customFormat="1" ht="18" customHeight="1" outlineLevel="1" x14ac:dyDescent="0.25">
      <c r="B152" s="234" t="s">
        <v>459</v>
      </c>
      <c r="C152" s="235"/>
      <c r="D152" s="235"/>
      <c r="E152" s="221" t="s">
        <v>318</v>
      </c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3"/>
      <c r="V152" s="212" t="s">
        <v>11</v>
      </c>
      <c r="W152" s="213"/>
      <c r="X152" s="224" t="s">
        <v>94</v>
      </c>
      <c r="Y152" s="225"/>
      <c r="Z152" s="216">
        <v>26</v>
      </c>
      <c r="AA152" s="217"/>
    </row>
    <row r="153" spans="2:27" s="103" customFormat="1" ht="18" customHeight="1" outlineLevel="1" x14ac:dyDescent="0.25">
      <c r="B153" s="234" t="s">
        <v>460</v>
      </c>
      <c r="C153" s="235"/>
      <c r="D153" s="235"/>
      <c r="E153" s="209" t="s">
        <v>143</v>
      </c>
      <c r="F153" s="210" t="s">
        <v>143</v>
      </c>
      <c r="G153" s="210" t="s">
        <v>143</v>
      </c>
      <c r="H153" s="210" t="s">
        <v>143</v>
      </c>
      <c r="I153" s="210" t="s">
        <v>143</v>
      </c>
      <c r="J153" s="210" t="s">
        <v>143</v>
      </c>
      <c r="K153" s="210" t="s">
        <v>143</v>
      </c>
      <c r="L153" s="210" t="s">
        <v>143</v>
      </c>
      <c r="M153" s="210" t="s">
        <v>143</v>
      </c>
      <c r="N153" s="210" t="s">
        <v>143</v>
      </c>
      <c r="O153" s="210" t="s">
        <v>143</v>
      </c>
      <c r="P153" s="210" t="s">
        <v>143</v>
      </c>
      <c r="Q153" s="210" t="s">
        <v>143</v>
      </c>
      <c r="R153" s="210" t="s">
        <v>143</v>
      </c>
      <c r="S153" s="210" t="s">
        <v>143</v>
      </c>
      <c r="T153" s="210" t="s">
        <v>143</v>
      </c>
      <c r="U153" s="211" t="s">
        <v>143</v>
      </c>
      <c r="V153" s="212" t="s">
        <v>11</v>
      </c>
      <c r="W153" s="213"/>
      <c r="X153" s="224" t="s">
        <v>91</v>
      </c>
      <c r="Y153" s="225"/>
      <c r="Z153" s="216">
        <v>1</v>
      </c>
      <c r="AA153" s="217"/>
    </row>
    <row r="154" spans="2:27" s="103" customFormat="1" ht="18" customHeight="1" outlineLevel="1" x14ac:dyDescent="0.25">
      <c r="B154" s="203"/>
      <c r="C154" s="204"/>
      <c r="D154" s="205"/>
      <c r="E154" s="209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1"/>
      <c r="V154" s="212"/>
      <c r="W154" s="213"/>
      <c r="X154" s="224"/>
      <c r="Y154" s="225"/>
      <c r="Z154" s="216"/>
      <c r="AA154" s="217"/>
    </row>
    <row r="155" spans="2:27" s="103" customFormat="1" ht="18" customHeight="1" outlineLevel="1" x14ac:dyDescent="0.25">
      <c r="B155" s="203"/>
      <c r="C155" s="204"/>
      <c r="D155" s="205"/>
      <c r="E155" s="243" t="s">
        <v>239</v>
      </c>
      <c r="F155" s="244"/>
      <c r="G155" s="244"/>
      <c r="H155" s="244"/>
      <c r="I155" s="244"/>
      <c r="J155" s="244"/>
      <c r="K155" s="244"/>
      <c r="L155" s="244"/>
      <c r="M155" s="244"/>
      <c r="N155" s="244"/>
      <c r="O155" s="244"/>
      <c r="P155" s="244"/>
      <c r="Q155" s="244"/>
      <c r="R155" s="244"/>
      <c r="S155" s="244"/>
      <c r="T155" s="244"/>
      <c r="U155" s="245"/>
      <c r="V155" s="212"/>
      <c r="W155" s="213"/>
      <c r="X155" s="212"/>
      <c r="Y155" s="213"/>
      <c r="Z155" s="246"/>
      <c r="AA155" s="247"/>
    </row>
    <row r="156" spans="2:27" s="103" customFormat="1" ht="18" customHeight="1" outlineLevel="1" x14ac:dyDescent="0.25">
      <c r="B156" s="203" t="s">
        <v>461</v>
      </c>
      <c r="C156" s="204"/>
      <c r="D156" s="205"/>
      <c r="E156" s="221" t="s">
        <v>240</v>
      </c>
      <c r="F156" s="222" t="s">
        <v>240</v>
      </c>
      <c r="G156" s="222" t="s">
        <v>240</v>
      </c>
      <c r="H156" s="222" t="s">
        <v>240</v>
      </c>
      <c r="I156" s="222" t="s">
        <v>240</v>
      </c>
      <c r="J156" s="222" t="s">
        <v>240</v>
      </c>
      <c r="K156" s="222" t="s">
        <v>240</v>
      </c>
      <c r="L156" s="222" t="s">
        <v>240</v>
      </c>
      <c r="M156" s="222" t="s">
        <v>240</v>
      </c>
      <c r="N156" s="222" t="s">
        <v>240</v>
      </c>
      <c r="O156" s="222" t="s">
        <v>240</v>
      </c>
      <c r="P156" s="222" t="s">
        <v>240</v>
      </c>
      <c r="Q156" s="222" t="s">
        <v>240</v>
      </c>
      <c r="R156" s="222" t="s">
        <v>240</v>
      </c>
      <c r="S156" s="222" t="s">
        <v>240</v>
      </c>
      <c r="T156" s="222" t="s">
        <v>240</v>
      </c>
      <c r="U156" s="223" t="s">
        <v>240</v>
      </c>
      <c r="V156" s="212" t="s">
        <v>11</v>
      </c>
      <c r="W156" s="213"/>
      <c r="X156" s="224" t="s">
        <v>94</v>
      </c>
      <c r="Y156" s="225"/>
      <c r="Z156" s="216">
        <v>7</v>
      </c>
      <c r="AA156" s="217"/>
    </row>
    <row r="157" spans="2:27" s="103" customFormat="1" ht="18" customHeight="1" outlineLevel="1" x14ac:dyDescent="0.25">
      <c r="B157" s="203" t="s">
        <v>462</v>
      </c>
      <c r="C157" s="204"/>
      <c r="D157" s="205"/>
      <c r="E157" s="221" t="s">
        <v>265</v>
      </c>
      <c r="F157" s="222" t="s">
        <v>241</v>
      </c>
      <c r="G157" s="222" t="s">
        <v>241</v>
      </c>
      <c r="H157" s="222" t="s">
        <v>241</v>
      </c>
      <c r="I157" s="222" t="s">
        <v>241</v>
      </c>
      <c r="J157" s="222" t="s">
        <v>241</v>
      </c>
      <c r="K157" s="222" t="s">
        <v>241</v>
      </c>
      <c r="L157" s="222" t="s">
        <v>241</v>
      </c>
      <c r="M157" s="222" t="s">
        <v>241</v>
      </c>
      <c r="N157" s="222" t="s">
        <v>241</v>
      </c>
      <c r="O157" s="222" t="s">
        <v>241</v>
      </c>
      <c r="P157" s="222" t="s">
        <v>241</v>
      </c>
      <c r="Q157" s="222" t="s">
        <v>241</v>
      </c>
      <c r="R157" s="222" t="s">
        <v>241</v>
      </c>
      <c r="S157" s="222" t="s">
        <v>241</v>
      </c>
      <c r="T157" s="222" t="s">
        <v>241</v>
      </c>
      <c r="U157" s="223" t="s">
        <v>241</v>
      </c>
      <c r="V157" s="212" t="s">
        <v>11</v>
      </c>
      <c r="W157" s="213"/>
      <c r="X157" s="224" t="s">
        <v>126</v>
      </c>
      <c r="Y157" s="225"/>
      <c r="Z157" s="216">
        <v>1.2</v>
      </c>
      <c r="AA157" s="217"/>
    </row>
    <row r="158" spans="2:27" s="103" customFormat="1" ht="18" customHeight="1" outlineLevel="1" x14ac:dyDescent="0.25">
      <c r="B158" s="203" t="s">
        <v>463</v>
      </c>
      <c r="C158" s="204"/>
      <c r="D158" s="205"/>
      <c r="E158" s="221" t="s">
        <v>242</v>
      </c>
      <c r="F158" s="222" t="s">
        <v>242</v>
      </c>
      <c r="G158" s="222" t="s">
        <v>242</v>
      </c>
      <c r="H158" s="222" t="s">
        <v>242</v>
      </c>
      <c r="I158" s="222" t="s">
        <v>242</v>
      </c>
      <c r="J158" s="222" t="s">
        <v>242</v>
      </c>
      <c r="K158" s="222" t="s">
        <v>242</v>
      </c>
      <c r="L158" s="222" t="s">
        <v>242</v>
      </c>
      <c r="M158" s="222" t="s">
        <v>242</v>
      </c>
      <c r="N158" s="222" t="s">
        <v>242</v>
      </c>
      <c r="O158" s="222" t="s">
        <v>242</v>
      </c>
      <c r="P158" s="222" t="s">
        <v>242</v>
      </c>
      <c r="Q158" s="222" t="s">
        <v>242</v>
      </c>
      <c r="R158" s="222" t="s">
        <v>242</v>
      </c>
      <c r="S158" s="222" t="s">
        <v>242</v>
      </c>
      <c r="T158" s="222" t="s">
        <v>242</v>
      </c>
      <c r="U158" s="223" t="s">
        <v>242</v>
      </c>
      <c r="V158" s="212" t="s">
        <v>11</v>
      </c>
      <c r="W158" s="213"/>
      <c r="X158" s="224" t="s">
        <v>96</v>
      </c>
      <c r="Y158" s="225"/>
      <c r="Z158" s="216">
        <v>49.5</v>
      </c>
      <c r="AA158" s="217"/>
    </row>
    <row r="159" spans="2:27" s="103" customFormat="1" ht="18" customHeight="1" outlineLevel="1" x14ac:dyDescent="0.25">
      <c r="B159" s="203" t="s">
        <v>464</v>
      </c>
      <c r="C159" s="204"/>
      <c r="D159" s="205"/>
      <c r="E159" s="209" t="s">
        <v>190</v>
      </c>
      <c r="F159" s="210" t="s">
        <v>190</v>
      </c>
      <c r="G159" s="210" t="s">
        <v>190</v>
      </c>
      <c r="H159" s="210" t="s">
        <v>190</v>
      </c>
      <c r="I159" s="210" t="s">
        <v>190</v>
      </c>
      <c r="J159" s="210" t="s">
        <v>190</v>
      </c>
      <c r="K159" s="210" t="s">
        <v>190</v>
      </c>
      <c r="L159" s="210" t="s">
        <v>190</v>
      </c>
      <c r="M159" s="210" t="s">
        <v>190</v>
      </c>
      <c r="N159" s="210" t="s">
        <v>190</v>
      </c>
      <c r="O159" s="210" t="s">
        <v>190</v>
      </c>
      <c r="P159" s="210" t="s">
        <v>190</v>
      </c>
      <c r="Q159" s="210" t="s">
        <v>190</v>
      </c>
      <c r="R159" s="210" t="s">
        <v>190</v>
      </c>
      <c r="S159" s="210" t="s">
        <v>190</v>
      </c>
      <c r="T159" s="210" t="s">
        <v>190</v>
      </c>
      <c r="U159" s="211" t="s">
        <v>190</v>
      </c>
      <c r="V159" s="212" t="s">
        <v>11</v>
      </c>
      <c r="W159" s="213"/>
      <c r="X159" s="224" t="s">
        <v>96</v>
      </c>
      <c r="Y159" s="225"/>
      <c r="Z159" s="216">
        <v>86.4</v>
      </c>
      <c r="AA159" s="217"/>
    </row>
    <row r="160" spans="2:27" s="103" customFormat="1" ht="18" customHeight="1" outlineLevel="1" x14ac:dyDescent="0.25">
      <c r="B160" s="203" t="s">
        <v>465</v>
      </c>
      <c r="C160" s="204"/>
      <c r="D160" s="205"/>
      <c r="E160" s="209" t="s">
        <v>243</v>
      </c>
      <c r="F160" s="210" t="s">
        <v>243</v>
      </c>
      <c r="G160" s="210" t="s">
        <v>243</v>
      </c>
      <c r="H160" s="210" t="s">
        <v>243</v>
      </c>
      <c r="I160" s="210" t="s">
        <v>243</v>
      </c>
      <c r="J160" s="210" t="s">
        <v>243</v>
      </c>
      <c r="K160" s="210" t="s">
        <v>243</v>
      </c>
      <c r="L160" s="210" t="s">
        <v>243</v>
      </c>
      <c r="M160" s="210" t="s">
        <v>243</v>
      </c>
      <c r="N160" s="210" t="s">
        <v>243</v>
      </c>
      <c r="O160" s="210" t="s">
        <v>243</v>
      </c>
      <c r="P160" s="210" t="s">
        <v>243</v>
      </c>
      <c r="Q160" s="210" t="s">
        <v>243</v>
      </c>
      <c r="R160" s="210" t="s">
        <v>243</v>
      </c>
      <c r="S160" s="210" t="s">
        <v>243</v>
      </c>
      <c r="T160" s="210" t="s">
        <v>243</v>
      </c>
      <c r="U160" s="211" t="s">
        <v>243</v>
      </c>
      <c r="V160" s="212" t="s">
        <v>11</v>
      </c>
      <c r="W160" s="213"/>
      <c r="X160" s="224" t="s">
        <v>126</v>
      </c>
      <c r="Y160" s="225"/>
      <c r="Z160" s="216">
        <v>0.36</v>
      </c>
      <c r="AA160" s="217"/>
    </row>
    <row r="161" spans="2:27" s="103" customFormat="1" ht="18" customHeight="1" x14ac:dyDescent="0.25">
      <c r="B161" s="226">
        <v>7</v>
      </c>
      <c r="C161" s="227"/>
      <c r="D161" s="228"/>
      <c r="E161" s="241" t="s">
        <v>224</v>
      </c>
      <c r="F161" s="242"/>
      <c r="G161" s="242"/>
      <c r="H161" s="242"/>
      <c r="I161" s="242"/>
      <c r="J161" s="242"/>
      <c r="K161" s="242"/>
      <c r="L161" s="242"/>
      <c r="M161" s="242"/>
      <c r="N161" s="242"/>
      <c r="O161" s="242"/>
      <c r="P161" s="242"/>
      <c r="Q161" s="242"/>
      <c r="R161" s="242"/>
      <c r="S161" s="242"/>
      <c r="T161" s="242"/>
      <c r="U161" s="242"/>
      <c r="V161" s="102"/>
      <c r="W161" s="102"/>
      <c r="X161" s="102"/>
      <c r="Y161" s="102"/>
      <c r="Z161" s="115"/>
      <c r="AA161" s="162"/>
    </row>
    <row r="162" spans="2:27" s="103" customFormat="1" ht="15.75" customHeight="1" outlineLevel="1" x14ac:dyDescent="0.25">
      <c r="B162" s="203"/>
      <c r="C162" s="204"/>
      <c r="D162" s="205"/>
      <c r="E162" s="236" t="s">
        <v>299</v>
      </c>
      <c r="F162" s="236" t="s">
        <v>135</v>
      </c>
      <c r="G162" s="236" t="s">
        <v>135</v>
      </c>
      <c r="H162" s="236" t="s">
        <v>135</v>
      </c>
      <c r="I162" s="236" t="s">
        <v>135</v>
      </c>
      <c r="J162" s="236" t="s">
        <v>135</v>
      </c>
      <c r="K162" s="236" t="s">
        <v>135</v>
      </c>
      <c r="L162" s="236" t="s">
        <v>135</v>
      </c>
      <c r="M162" s="236" t="s">
        <v>135</v>
      </c>
      <c r="N162" s="236" t="s">
        <v>135</v>
      </c>
      <c r="O162" s="236" t="s">
        <v>135</v>
      </c>
      <c r="P162" s="236" t="s">
        <v>135</v>
      </c>
      <c r="Q162" s="236" t="s">
        <v>135</v>
      </c>
      <c r="R162" s="236" t="s">
        <v>135</v>
      </c>
      <c r="S162" s="236" t="s">
        <v>135</v>
      </c>
      <c r="T162" s="236" t="s">
        <v>135</v>
      </c>
      <c r="U162" s="236" t="s">
        <v>135</v>
      </c>
      <c r="V162" s="218"/>
      <c r="W162" s="218"/>
      <c r="X162" s="219"/>
      <c r="Y162" s="219"/>
      <c r="Z162" s="239"/>
      <c r="AA162" s="240"/>
    </row>
    <row r="163" spans="2:27" s="103" customFormat="1" ht="15.75" outlineLevel="1" x14ac:dyDescent="0.25">
      <c r="B163" s="203" t="s">
        <v>150</v>
      </c>
      <c r="C163" s="204"/>
      <c r="D163" s="205"/>
      <c r="E163" s="220" t="s">
        <v>298</v>
      </c>
      <c r="F163" s="220" t="s">
        <v>136</v>
      </c>
      <c r="G163" s="220" t="s">
        <v>136</v>
      </c>
      <c r="H163" s="220" t="s">
        <v>136</v>
      </c>
      <c r="I163" s="220" t="s">
        <v>136</v>
      </c>
      <c r="J163" s="220" t="s">
        <v>136</v>
      </c>
      <c r="K163" s="220" t="s">
        <v>136</v>
      </c>
      <c r="L163" s="220" t="s">
        <v>136</v>
      </c>
      <c r="M163" s="220" t="s">
        <v>136</v>
      </c>
      <c r="N163" s="220" t="s">
        <v>136</v>
      </c>
      <c r="O163" s="220" t="s">
        <v>136</v>
      </c>
      <c r="P163" s="220" t="s">
        <v>136</v>
      </c>
      <c r="Q163" s="220" t="s">
        <v>136</v>
      </c>
      <c r="R163" s="220" t="s">
        <v>136</v>
      </c>
      <c r="S163" s="220" t="s">
        <v>136</v>
      </c>
      <c r="T163" s="220" t="s">
        <v>136</v>
      </c>
      <c r="U163" s="220" t="s">
        <v>136</v>
      </c>
      <c r="V163" s="218" t="s">
        <v>11</v>
      </c>
      <c r="W163" s="218"/>
      <c r="X163" s="219" t="s">
        <v>96</v>
      </c>
      <c r="Y163" s="219" t="s">
        <v>96</v>
      </c>
      <c r="Z163" s="239">
        <v>734</v>
      </c>
      <c r="AA163" s="240"/>
    </row>
    <row r="164" spans="2:27" s="103" customFormat="1" ht="15.75" outlineLevel="1" x14ac:dyDescent="0.25">
      <c r="B164" s="203" t="s">
        <v>184</v>
      </c>
      <c r="C164" s="204"/>
      <c r="D164" s="205"/>
      <c r="E164" s="220" t="s">
        <v>300</v>
      </c>
      <c r="F164" s="220" t="s">
        <v>136</v>
      </c>
      <c r="G164" s="220" t="s">
        <v>136</v>
      </c>
      <c r="H164" s="220" t="s">
        <v>136</v>
      </c>
      <c r="I164" s="220" t="s">
        <v>136</v>
      </c>
      <c r="J164" s="220" t="s">
        <v>136</v>
      </c>
      <c r="K164" s="220" t="s">
        <v>136</v>
      </c>
      <c r="L164" s="220" t="s">
        <v>136</v>
      </c>
      <c r="M164" s="220" t="s">
        <v>136</v>
      </c>
      <c r="N164" s="220" t="s">
        <v>136</v>
      </c>
      <c r="O164" s="220" t="s">
        <v>136</v>
      </c>
      <c r="P164" s="220" t="s">
        <v>136</v>
      </c>
      <c r="Q164" s="220" t="s">
        <v>136</v>
      </c>
      <c r="R164" s="220" t="s">
        <v>136</v>
      </c>
      <c r="S164" s="220" t="s">
        <v>136</v>
      </c>
      <c r="T164" s="220" t="s">
        <v>136</v>
      </c>
      <c r="U164" s="220" t="s">
        <v>136</v>
      </c>
      <c r="V164" s="218" t="s">
        <v>11</v>
      </c>
      <c r="W164" s="218"/>
      <c r="X164" s="219" t="s">
        <v>96</v>
      </c>
      <c r="Y164" s="219" t="s">
        <v>96</v>
      </c>
      <c r="Z164" s="239">
        <v>108.2</v>
      </c>
      <c r="AA164" s="240"/>
    </row>
    <row r="165" spans="2:27" s="104" customFormat="1" ht="15.75" outlineLevel="1" x14ac:dyDescent="0.25">
      <c r="B165" s="203" t="s">
        <v>185</v>
      </c>
      <c r="C165" s="204"/>
      <c r="D165" s="205"/>
      <c r="E165" s="221" t="s">
        <v>233</v>
      </c>
      <c r="F165" s="222" t="s">
        <v>233</v>
      </c>
      <c r="G165" s="222" t="s">
        <v>233</v>
      </c>
      <c r="H165" s="222" t="s">
        <v>233</v>
      </c>
      <c r="I165" s="222" t="s">
        <v>233</v>
      </c>
      <c r="J165" s="222" t="s">
        <v>233</v>
      </c>
      <c r="K165" s="222" t="s">
        <v>233</v>
      </c>
      <c r="L165" s="222" t="s">
        <v>233</v>
      </c>
      <c r="M165" s="222" t="s">
        <v>233</v>
      </c>
      <c r="N165" s="222" t="s">
        <v>233</v>
      </c>
      <c r="O165" s="222" t="s">
        <v>233</v>
      </c>
      <c r="P165" s="222" t="s">
        <v>233</v>
      </c>
      <c r="Q165" s="222" t="s">
        <v>233</v>
      </c>
      <c r="R165" s="222" t="s">
        <v>233</v>
      </c>
      <c r="S165" s="222" t="s">
        <v>233</v>
      </c>
      <c r="T165" s="222" t="s">
        <v>233</v>
      </c>
      <c r="U165" s="223" t="s">
        <v>233</v>
      </c>
      <c r="V165" s="286" t="s">
        <v>11</v>
      </c>
      <c r="W165" s="287"/>
      <c r="X165" s="286" t="s">
        <v>126</v>
      </c>
      <c r="Y165" s="287" t="s">
        <v>126</v>
      </c>
      <c r="Z165" s="239">
        <v>15</v>
      </c>
      <c r="AA165" s="240"/>
    </row>
    <row r="166" spans="2:27" s="104" customFormat="1" ht="15.75" outlineLevel="1" x14ac:dyDescent="0.25">
      <c r="B166" s="203" t="s">
        <v>186</v>
      </c>
      <c r="C166" s="204"/>
      <c r="D166" s="205"/>
      <c r="E166" s="221" t="s">
        <v>230</v>
      </c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3"/>
      <c r="V166" s="212" t="s">
        <v>11</v>
      </c>
      <c r="W166" s="213"/>
      <c r="X166" s="251" t="s">
        <v>126</v>
      </c>
      <c r="Y166" s="213" t="s">
        <v>126</v>
      </c>
      <c r="Z166" s="216">
        <v>2.5</v>
      </c>
      <c r="AA166" s="217"/>
    </row>
    <row r="167" spans="2:27" s="103" customFormat="1" ht="15.75" outlineLevel="1" x14ac:dyDescent="0.25">
      <c r="B167" s="203" t="s">
        <v>258</v>
      </c>
      <c r="C167" s="204"/>
      <c r="D167" s="205"/>
      <c r="E167" s="220" t="s">
        <v>138</v>
      </c>
      <c r="F167" s="220" t="s">
        <v>134</v>
      </c>
      <c r="G167" s="220" t="s">
        <v>134</v>
      </c>
      <c r="H167" s="220" t="s">
        <v>134</v>
      </c>
      <c r="I167" s="220" t="s">
        <v>134</v>
      </c>
      <c r="J167" s="220" t="s">
        <v>134</v>
      </c>
      <c r="K167" s="220" t="s">
        <v>134</v>
      </c>
      <c r="L167" s="220" t="s">
        <v>134</v>
      </c>
      <c r="M167" s="220" t="s">
        <v>134</v>
      </c>
      <c r="N167" s="220" t="s">
        <v>134</v>
      </c>
      <c r="O167" s="220" t="s">
        <v>134</v>
      </c>
      <c r="P167" s="220" t="s">
        <v>134</v>
      </c>
      <c r="Q167" s="220" t="s">
        <v>134</v>
      </c>
      <c r="R167" s="220" t="s">
        <v>134</v>
      </c>
      <c r="S167" s="220" t="s">
        <v>134</v>
      </c>
      <c r="T167" s="220" t="s">
        <v>134</v>
      </c>
      <c r="U167" s="220" t="s">
        <v>134</v>
      </c>
      <c r="V167" s="218" t="s">
        <v>11</v>
      </c>
      <c r="W167" s="218"/>
      <c r="X167" s="219" t="s">
        <v>126</v>
      </c>
      <c r="Y167" s="219" t="s">
        <v>126</v>
      </c>
      <c r="Z167" s="239">
        <v>15</v>
      </c>
      <c r="AA167" s="240"/>
    </row>
    <row r="168" spans="2:27" s="103" customFormat="1" ht="15.75" outlineLevel="1" x14ac:dyDescent="0.25">
      <c r="B168" s="203" t="s">
        <v>259</v>
      </c>
      <c r="C168" s="204"/>
      <c r="D168" s="205"/>
      <c r="E168" s="220" t="s">
        <v>132</v>
      </c>
      <c r="F168" s="220" t="s">
        <v>132</v>
      </c>
      <c r="G168" s="220" t="s">
        <v>132</v>
      </c>
      <c r="H168" s="220" t="s">
        <v>132</v>
      </c>
      <c r="I168" s="220" t="s">
        <v>132</v>
      </c>
      <c r="J168" s="220" t="s">
        <v>132</v>
      </c>
      <c r="K168" s="220" t="s">
        <v>132</v>
      </c>
      <c r="L168" s="220" t="s">
        <v>132</v>
      </c>
      <c r="M168" s="220" t="s">
        <v>132</v>
      </c>
      <c r="N168" s="220" t="s">
        <v>132</v>
      </c>
      <c r="O168" s="220" t="s">
        <v>132</v>
      </c>
      <c r="P168" s="220" t="s">
        <v>132</v>
      </c>
      <c r="Q168" s="220" t="s">
        <v>132</v>
      </c>
      <c r="R168" s="220" t="s">
        <v>132</v>
      </c>
      <c r="S168" s="220" t="s">
        <v>132</v>
      </c>
      <c r="T168" s="220" t="s">
        <v>132</v>
      </c>
      <c r="U168" s="220" t="s">
        <v>132</v>
      </c>
      <c r="V168" s="218" t="s">
        <v>11</v>
      </c>
      <c r="W168" s="218"/>
      <c r="X168" s="219" t="s">
        <v>126</v>
      </c>
      <c r="Y168" s="219" t="s">
        <v>126</v>
      </c>
      <c r="Z168" s="239">
        <v>15</v>
      </c>
      <c r="AA168" s="240"/>
    </row>
    <row r="169" spans="2:27" s="103" customFormat="1" ht="15.75" outlineLevel="1" x14ac:dyDescent="0.25">
      <c r="B169" s="203" t="s">
        <v>260</v>
      </c>
      <c r="C169" s="204"/>
      <c r="D169" s="205"/>
      <c r="E169" s="220" t="s">
        <v>92</v>
      </c>
      <c r="F169" s="220" t="s">
        <v>92</v>
      </c>
      <c r="G169" s="220" t="s">
        <v>92</v>
      </c>
      <c r="H169" s="220" t="s">
        <v>92</v>
      </c>
      <c r="I169" s="220" t="s">
        <v>92</v>
      </c>
      <c r="J169" s="220" t="s">
        <v>92</v>
      </c>
      <c r="K169" s="220" t="s">
        <v>92</v>
      </c>
      <c r="L169" s="220" t="s">
        <v>92</v>
      </c>
      <c r="M169" s="220" t="s">
        <v>92</v>
      </c>
      <c r="N169" s="220" t="s">
        <v>92</v>
      </c>
      <c r="O169" s="220" t="s">
        <v>92</v>
      </c>
      <c r="P169" s="220" t="s">
        <v>92</v>
      </c>
      <c r="Q169" s="220" t="s">
        <v>92</v>
      </c>
      <c r="R169" s="220" t="s">
        <v>92</v>
      </c>
      <c r="S169" s="220" t="s">
        <v>92</v>
      </c>
      <c r="T169" s="220" t="s">
        <v>92</v>
      </c>
      <c r="U169" s="220" t="s">
        <v>92</v>
      </c>
      <c r="V169" s="218" t="s">
        <v>11</v>
      </c>
      <c r="W169" s="218"/>
      <c r="X169" s="219" t="s">
        <v>95</v>
      </c>
      <c r="Y169" s="219" t="s">
        <v>95</v>
      </c>
      <c r="Z169" s="239">
        <v>1</v>
      </c>
      <c r="AA169" s="240"/>
    </row>
    <row r="170" spans="2:27" s="103" customFormat="1" ht="18" customHeight="1" outlineLevel="1" x14ac:dyDescent="0.25">
      <c r="B170" s="203" t="s">
        <v>261</v>
      </c>
      <c r="C170" s="204"/>
      <c r="D170" s="205"/>
      <c r="E170" s="220" t="s">
        <v>93</v>
      </c>
      <c r="F170" s="220" t="s">
        <v>93</v>
      </c>
      <c r="G170" s="220" t="s">
        <v>93</v>
      </c>
      <c r="H170" s="220" t="s">
        <v>93</v>
      </c>
      <c r="I170" s="220" t="s">
        <v>93</v>
      </c>
      <c r="J170" s="220" t="s">
        <v>93</v>
      </c>
      <c r="K170" s="220" t="s">
        <v>93</v>
      </c>
      <c r="L170" s="220" t="s">
        <v>93</v>
      </c>
      <c r="M170" s="220" t="s">
        <v>93</v>
      </c>
      <c r="N170" s="220" t="s">
        <v>93</v>
      </c>
      <c r="O170" s="220" t="s">
        <v>93</v>
      </c>
      <c r="P170" s="220" t="s">
        <v>93</v>
      </c>
      <c r="Q170" s="220" t="s">
        <v>93</v>
      </c>
      <c r="R170" s="220" t="s">
        <v>93</v>
      </c>
      <c r="S170" s="220" t="s">
        <v>93</v>
      </c>
      <c r="T170" s="220" t="s">
        <v>93</v>
      </c>
      <c r="U170" s="220" t="s">
        <v>93</v>
      </c>
      <c r="V170" s="218" t="s">
        <v>11</v>
      </c>
      <c r="W170" s="218"/>
      <c r="X170" s="219" t="s">
        <v>131</v>
      </c>
      <c r="Y170" s="219" t="s">
        <v>131</v>
      </c>
      <c r="Z170" s="239">
        <v>2</v>
      </c>
      <c r="AA170" s="240"/>
    </row>
    <row r="171" spans="2:27" s="103" customFormat="1" ht="18" customHeight="1" outlineLevel="1" x14ac:dyDescent="0.25">
      <c r="B171" s="203" t="s">
        <v>262</v>
      </c>
      <c r="C171" s="204"/>
      <c r="D171" s="205"/>
      <c r="E171" s="220" t="s">
        <v>137</v>
      </c>
      <c r="F171" s="220" t="s">
        <v>137</v>
      </c>
      <c r="G171" s="220" t="s">
        <v>137</v>
      </c>
      <c r="H171" s="220" t="s">
        <v>137</v>
      </c>
      <c r="I171" s="220" t="s">
        <v>137</v>
      </c>
      <c r="J171" s="220" t="s">
        <v>137</v>
      </c>
      <c r="K171" s="220" t="s">
        <v>137</v>
      </c>
      <c r="L171" s="220" t="s">
        <v>137</v>
      </c>
      <c r="M171" s="220" t="s">
        <v>137</v>
      </c>
      <c r="N171" s="220" t="s">
        <v>137</v>
      </c>
      <c r="O171" s="220" t="s">
        <v>137</v>
      </c>
      <c r="P171" s="220" t="s">
        <v>137</v>
      </c>
      <c r="Q171" s="220" t="s">
        <v>137</v>
      </c>
      <c r="R171" s="220" t="s">
        <v>137</v>
      </c>
      <c r="S171" s="220" t="s">
        <v>137</v>
      </c>
      <c r="T171" s="220" t="s">
        <v>137</v>
      </c>
      <c r="U171" s="220" t="s">
        <v>137</v>
      </c>
      <c r="V171" s="218" t="s">
        <v>11</v>
      </c>
      <c r="W171" s="218"/>
      <c r="X171" s="219" t="s">
        <v>121</v>
      </c>
      <c r="Y171" s="219" t="s">
        <v>121</v>
      </c>
      <c r="Z171" s="239">
        <v>100</v>
      </c>
      <c r="AA171" s="240"/>
    </row>
    <row r="172" spans="2:27" s="103" customFormat="1" ht="18" customHeight="1" outlineLevel="1" x14ac:dyDescent="0.25">
      <c r="B172" s="203" t="s">
        <v>263</v>
      </c>
      <c r="C172" s="204"/>
      <c r="D172" s="205"/>
      <c r="E172" s="220" t="s">
        <v>146</v>
      </c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18" t="s">
        <v>11</v>
      </c>
      <c r="W172" s="218"/>
      <c r="X172" s="219" t="s">
        <v>147</v>
      </c>
      <c r="Y172" s="219"/>
      <c r="Z172" s="239">
        <v>2</v>
      </c>
      <c r="AA172" s="240"/>
    </row>
    <row r="173" spans="2:27" s="103" customFormat="1" ht="18" customHeight="1" outlineLevel="1" x14ac:dyDescent="0.25">
      <c r="B173" s="203"/>
      <c r="C173" s="204"/>
      <c r="D173" s="205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18"/>
      <c r="W173" s="218"/>
      <c r="X173" s="219"/>
      <c r="Y173" s="219"/>
      <c r="Z173" s="239"/>
      <c r="AA173" s="240"/>
    </row>
    <row r="174" spans="2:27" s="104" customFormat="1" ht="15.75" customHeight="1" outlineLevel="1" x14ac:dyDescent="0.25">
      <c r="B174" s="203"/>
      <c r="C174" s="204"/>
      <c r="D174" s="205"/>
      <c r="E174" s="252" t="s">
        <v>317</v>
      </c>
      <c r="F174" s="253"/>
      <c r="G174" s="253"/>
      <c r="H174" s="253"/>
      <c r="I174" s="253"/>
      <c r="J174" s="253"/>
      <c r="K174" s="253"/>
      <c r="L174" s="253"/>
      <c r="M174" s="253"/>
      <c r="N174" s="253"/>
      <c r="O174" s="253"/>
      <c r="P174" s="253"/>
      <c r="Q174" s="253"/>
      <c r="R174" s="253"/>
      <c r="S174" s="253"/>
      <c r="T174" s="253"/>
      <c r="U174" s="254"/>
      <c r="V174" s="218"/>
      <c r="W174" s="218"/>
      <c r="X174" s="219"/>
      <c r="Y174" s="219"/>
      <c r="Z174" s="290"/>
      <c r="AA174" s="290"/>
    </row>
    <row r="175" spans="2:27" s="104" customFormat="1" ht="15.75" outlineLevel="1" x14ac:dyDescent="0.25">
      <c r="B175" s="234" t="s">
        <v>466</v>
      </c>
      <c r="C175" s="235"/>
      <c r="D175" s="235"/>
      <c r="E175" s="221" t="s">
        <v>226</v>
      </c>
      <c r="F175" s="222"/>
      <c r="G175" s="222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3"/>
      <c r="V175" s="212" t="s">
        <v>11</v>
      </c>
      <c r="W175" s="213"/>
      <c r="X175" s="251" t="s">
        <v>126</v>
      </c>
      <c r="Y175" s="213" t="s">
        <v>126</v>
      </c>
      <c r="Z175" s="216">
        <v>7</v>
      </c>
      <c r="AA175" s="217"/>
    </row>
    <row r="176" spans="2:27" s="104" customFormat="1" ht="15.75" customHeight="1" outlineLevel="1" x14ac:dyDescent="0.25">
      <c r="B176" s="234" t="s">
        <v>467</v>
      </c>
      <c r="C176" s="235"/>
      <c r="D176" s="235"/>
      <c r="E176" s="221" t="s">
        <v>227</v>
      </c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3"/>
      <c r="V176" s="212" t="s">
        <v>11</v>
      </c>
      <c r="W176" s="213"/>
      <c r="X176" s="251" t="s">
        <v>126</v>
      </c>
      <c r="Y176" s="213"/>
      <c r="Z176" s="216">
        <v>3</v>
      </c>
      <c r="AA176" s="217"/>
    </row>
    <row r="177" spans="2:27" s="103" customFormat="1" ht="15.75" outlineLevel="1" x14ac:dyDescent="0.25">
      <c r="B177" s="234" t="s">
        <v>468</v>
      </c>
      <c r="C177" s="235"/>
      <c r="D177" s="235"/>
      <c r="E177" s="220" t="s">
        <v>298</v>
      </c>
      <c r="F177" s="220" t="s">
        <v>136</v>
      </c>
      <c r="G177" s="220" t="s">
        <v>136</v>
      </c>
      <c r="H177" s="220" t="s">
        <v>136</v>
      </c>
      <c r="I177" s="220" t="s">
        <v>136</v>
      </c>
      <c r="J177" s="220" t="s">
        <v>136</v>
      </c>
      <c r="K177" s="220" t="s">
        <v>136</v>
      </c>
      <c r="L177" s="220" t="s">
        <v>136</v>
      </c>
      <c r="M177" s="220" t="s">
        <v>136</v>
      </c>
      <c r="N177" s="220" t="s">
        <v>136</v>
      </c>
      <c r="O177" s="220" t="s">
        <v>136</v>
      </c>
      <c r="P177" s="220" t="s">
        <v>136</v>
      </c>
      <c r="Q177" s="220" t="s">
        <v>136</v>
      </c>
      <c r="R177" s="220" t="s">
        <v>136</v>
      </c>
      <c r="S177" s="220" t="s">
        <v>136</v>
      </c>
      <c r="T177" s="220" t="s">
        <v>136</v>
      </c>
      <c r="U177" s="220" t="s">
        <v>136</v>
      </c>
      <c r="V177" s="218" t="s">
        <v>11</v>
      </c>
      <c r="W177" s="218"/>
      <c r="X177" s="219" t="s">
        <v>96</v>
      </c>
      <c r="Y177" s="219" t="s">
        <v>96</v>
      </c>
      <c r="Z177" s="239">
        <v>400</v>
      </c>
      <c r="AA177" s="240"/>
    </row>
    <row r="178" spans="2:27" s="103" customFormat="1" ht="15.75" outlineLevel="1" x14ac:dyDescent="0.25">
      <c r="B178" s="234" t="s">
        <v>469</v>
      </c>
      <c r="C178" s="235"/>
      <c r="D178" s="235"/>
      <c r="E178" s="220" t="s">
        <v>138</v>
      </c>
      <c r="F178" s="220" t="s">
        <v>134</v>
      </c>
      <c r="G178" s="220" t="s">
        <v>134</v>
      </c>
      <c r="H178" s="220" t="s">
        <v>134</v>
      </c>
      <c r="I178" s="220" t="s">
        <v>134</v>
      </c>
      <c r="J178" s="220" t="s">
        <v>134</v>
      </c>
      <c r="K178" s="220" t="s">
        <v>134</v>
      </c>
      <c r="L178" s="220" t="s">
        <v>134</v>
      </c>
      <c r="M178" s="220" t="s">
        <v>134</v>
      </c>
      <c r="N178" s="220" t="s">
        <v>134</v>
      </c>
      <c r="O178" s="220" t="s">
        <v>134</v>
      </c>
      <c r="P178" s="220" t="s">
        <v>134</v>
      </c>
      <c r="Q178" s="220" t="s">
        <v>134</v>
      </c>
      <c r="R178" s="220" t="s">
        <v>134</v>
      </c>
      <c r="S178" s="220" t="s">
        <v>134</v>
      </c>
      <c r="T178" s="220" t="s">
        <v>134</v>
      </c>
      <c r="U178" s="220" t="s">
        <v>134</v>
      </c>
      <c r="V178" s="218" t="s">
        <v>11</v>
      </c>
      <c r="W178" s="218"/>
      <c r="X178" s="219" t="s">
        <v>126</v>
      </c>
      <c r="Y178" s="219" t="s">
        <v>126</v>
      </c>
      <c r="Z178" s="239">
        <v>8</v>
      </c>
      <c r="AA178" s="240"/>
    </row>
    <row r="179" spans="2:27" s="103" customFormat="1" ht="15.75" outlineLevel="1" x14ac:dyDescent="0.25">
      <c r="B179" s="234" t="s">
        <v>470</v>
      </c>
      <c r="C179" s="235"/>
      <c r="D179" s="235"/>
      <c r="E179" s="220" t="s">
        <v>132</v>
      </c>
      <c r="F179" s="220" t="s">
        <v>132</v>
      </c>
      <c r="G179" s="220" t="s">
        <v>132</v>
      </c>
      <c r="H179" s="220" t="s">
        <v>132</v>
      </c>
      <c r="I179" s="220" t="s">
        <v>132</v>
      </c>
      <c r="J179" s="220" t="s">
        <v>132</v>
      </c>
      <c r="K179" s="220" t="s">
        <v>132</v>
      </c>
      <c r="L179" s="220" t="s">
        <v>132</v>
      </c>
      <c r="M179" s="220" t="s">
        <v>132</v>
      </c>
      <c r="N179" s="220" t="s">
        <v>132</v>
      </c>
      <c r="O179" s="220" t="s">
        <v>132</v>
      </c>
      <c r="P179" s="220" t="s">
        <v>132</v>
      </c>
      <c r="Q179" s="220" t="s">
        <v>132</v>
      </c>
      <c r="R179" s="220" t="s">
        <v>132</v>
      </c>
      <c r="S179" s="220" t="s">
        <v>132</v>
      </c>
      <c r="T179" s="220" t="s">
        <v>132</v>
      </c>
      <c r="U179" s="220" t="s">
        <v>132</v>
      </c>
      <c r="V179" s="218" t="s">
        <v>11</v>
      </c>
      <c r="W179" s="218"/>
      <c r="X179" s="219" t="s">
        <v>126</v>
      </c>
      <c r="Y179" s="219" t="s">
        <v>126</v>
      </c>
      <c r="Z179" s="239">
        <v>8</v>
      </c>
      <c r="AA179" s="240"/>
    </row>
    <row r="180" spans="2:27" s="103" customFormat="1" ht="15.75" outlineLevel="1" x14ac:dyDescent="0.25">
      <c r="B180" s="234" t="s">
        <v>471</v>
      </c>
      <c r="C180" s="235"/>
      <c r="D180" s="235"/>
      <c r="E180" s="220" t="s">
        <v>92</v>
      </c>
      <c r="F180" s="220" t="s">
        <v>92</v>
      </c>
      <c r="G180" s="220" t="s">
        <v>92</v>
      </c>
      <c r="H180" s="220" t="s">
        <v>92</v>
      </c>
      <c r="I180" s="220" t="s">
        <v>92</v>
      </c>
      <c r="J180" s="220" t="s">
        <v>92</v>
      </c>
      <c r="K180" s="220" t="s">
        <v>92</v>
      </c>
      <c r="L180" s="220" t="s">
        <v>92</v>
      </c>
      <c r="M180" s="220" t="s">
        <v>92</v>
      </c>
      <c r="N180" s="220" t="s">
        <v>92</v>
      </c>
      <c r="O180" s="220" t="s">
        <v>92</v>
      </c>
      <c r="P180" s="220" t="s">
        <v>92</v>
      </c>
      <c r="Q180" s="220" t="s">
        <v>92</v>
      </c>
      <c r="R180" s="220" t="s">
        <v>92</v>
      </c>
      <c r="S180" s="220" t="s">
        <v>92</v>
      </c>
      <c r="T180" s="220" t="s">
        <v>92</v>
      </c>
      <c r="U180" s="220" t="s">
        <v>92</v>
      </c>
      <c r="V180" s="218" t="s">
        <v>11</v>
      </c>
      <c r="W180" s="218"/>
      <c r="X180" s="219" t="s">
        <v>95</v>
      </c>
      <c r="Y180" s="219" t="s">
        <v>95</v>
      </c>
      <c r="Z180" s="239">
        <v>1</v>
      </c>
      <c r="AA180" s="240"/>
    </row>
    <row r="181" spans="2:27" s="103" customFormat="1" ht="18" customHeight="1" outlineLevel="1" x14ac:dyDescent="0.25">
      <c r="B181" s="234" t="s">
        <v>472</v>
      </c>
      <c r="C181" s="235"/>
      <c r="D181" s="235"/>
      <c r="E181" s="220" t="s">
        <v>93</v>
      </c>
      <c r="F181" s="220" t="s">
        <v>93</v>
      </c>
      <c r="G181" s="220" t="s">
        <v>93</v>
      </c>
      <c r="H181" s="220" t="s">
        <v>93</v>
      </c>
      <c r="I181" s="220" t="s">
        <v>93</v>
      </c>
      <c r="J181" s="220" t="s">
        <v>93</v>
      </c>
      <c r="K181" s="220" t="s">
        <v>93</v>
      </c>
      <c r="L181" s="220" t="s">
        <v>93</v>
      </c>
      <c r="M181" s="220" t="s">
        <v>93</v>
      </c>
      <c r="N181" s="220" t="s">
        <v>93</v>
      </c>
      <c r="O181" s="220" t="s">
        <v>93</v>
      </c>
      <c r="P181" s="220" t="s">
        <v>93</v>
      </c>
      <c r="Q181" s="220" t="s">
        <v>93</v>
      </c>
      <c r="R181" s="220" t="s">
        <v>93</v>
      </c>
      <c r="S181" s="220" t="s">
        <v>93</v>
      </c>
      <c r="T181" s="220" t="s">
        <v>93</v>
      </c>
      <c r="U181" s="220" t="s">
        <v>93</v>
      </c>
      <c r="V181" s="218" t="s">
        <v>11</v>
      </c>
      <c r="W181" s="218"/>
      <c r="X181" s="219" t="s">
        <v>131</v>
      </c>
      <c r="Y181" s="219" t="s">
        <v>131</v>
      </c>
      <c r="Z181" s="239">
        <v>2</v>
      </c>
      <c r="AA181" s="240"/>
    </row>
    <row r="182" spans="2:27" s="103" customFormat="1" ht="18" customHeight="1" outlineLevel="1" x14ac:dyDescent="0.25">
      <c r="B182" s="234" t="s">
        <v>473</v>
      </c>
      <c r="C182" s="235"/>
      <c r="D182" s="235"/>
      <c r="E182" s="220" t="s">
        <v>137</v>
      </c>
      <c r="F182" s="220" t="s">
        <v>137</v>
      </c>
      <c r="G182" s="220" t="s">
        <v>137</v>
      </c>
      <c r="H182" s="220" t="s">
        <v>137</v>
      </c>
      <c r="I182" s="220" t="s">
        <v>137</v>
      </c>
      <c r="J182" s="220" t="s">
        <v>137</v>
      </c>
      <c r="K182" s="220" t="s">
        <v>137</v>
      </c>
      <c r="L182" s="220" t="s">
        <v>137</v>
      </c>
      <c r="M182" s="220" t="s">
        <v>137</v>
      </c>
      <c r="N182" s="220" t="s">
        <v>137</v>
      </c>
      <c r="O182" s="220" t="s">
        <v>137</v>
      </c>
      <c r="P182" s="220" t="s">
        <v>137</v>
      </c>
      <c r="Q182" s="220" t="s">
        <v>137</v>
      </c>
      <c r="R182" s="220" t="s">
        <v>137</v>
      </c>
      <c r="S182" s="220" t="s">
        <v>137</v>
      </c>
      <c r="T182" s="220" t="s">
        <v>137</v>
      </c>
      <c r="U182" s="220" t="s">
        <v>137</v>
      </c>
      <c r="V182" s="218" t="s">
        <v>11</v>
      </c>
      <c r="W182" s="218"/>
      <c r="X182" s="219" t="s">
        <v>121</v>
      </c>
      <c r="Y182" s="219" t="s">
        <v>121</v>
      </c>
      <c r="Z182" s="239">
        <v>56</v>
      </c>
      <c r="AA182" s="240"/>
    </row>
    <row r="183" spans="2:27" s="103" customFormat="1" ht="18" customHeight="1" outlineLevel="1" x14ac:dyDescent="0.25">
      <c r="B183" s="234" t="s">
        <v>474</v>
      </c>
      <c r="C183" s="235"/>
      <c r="D183" s="235"/>
      <c r="E183" s="220" t="s">
        <v>146</v>
      </c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18" t="s">
        <v>11</v>
      </c>
      <c r="W183" s="218"/>
      <c r="X183" s="219" t="s">
        <v>147</v>
      </c>
      <c r="Y183" s="219"/>
      <c r="Z183" s="239">
        <v>2</v>
      </c>
      <c r="AA183" s="240"/>
    </row>
    <row r="184" spans="2:27" s="104" customFormat="1" ht="15.75" outlineLevel="1" x14ac:dyDescent="0.25">
      <c r="B184" s="234" t="s">
        <v>475</v>
      </c>
      <c r="C184" s="235"/>
      <c r="D184" s="235"/>
      <c r="E184" s="221" t="s">
        <v>230</v>
      </c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3"/>
      <c r="V184" s="212" t="s">
        <v>11</v>
      </c>
      <c r="W184" s="213"/>
      <c r="X184" s="251" t="s">
        <v>126</v>
      </c>
      <c r="Y184" s="213" t="s">
        <v>126</v>
      </c>
      <c r="Z184" s="216">
        <v>2.5</v>
      </c>
      <c r="AA184" s="217"/>
    </row>
    <row r="185" spans="2:27" s="104" customFormat="1" ht="15.75" customHeight="1" outlineLevel="1" x14ac:dyDescent="0.25">
      <c r="B185" s="234"/>
      <c r="C185" s="235"/>
      <c r="D185" s="235"/>
      <c r="E185" s="221"/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3"/>
      <c r="V185" s="212"/>
      <c r="W185" s="213"/>
      <c r="X185" s="251"/>
      <c r="Y185" s="213"/>
      <c r="Z185" s="289"/>
      <c r="AA185" s="240"/>
    </row>
    <row r="186" spans="2:27" s="104" customFormat="1" ht="15.75" customHeight="1" outlineLevel="1" x14ac:dyDescent="0.25">
      <c r="B186" s="203"/>
      <c r="C186" s="204"/>
      <c r="D186" s="205"/>
      <c r="E186" s="252" t="s">
        <v>324</v>
      </c>
      <c r="F186" s="253"/>
      <c r="G186" s="253"/>
      <c r="H186" s="253"/>
      <c r="I186" s="253"/>
      <c r="J186" s="253"/>
      <c r="K186" s="253"/>
      <c r="L186" s="253"/>
      <c r="M186" s="253"/>
      <c r="N186" s="253"/>
      <c r="O186" s="253"/>
      <c r="P186" s="253"/>
      <c r="Q186" s="253"/>
      <c r="R186" s="253"/>
      <c r="S186" s="253"/>
      <c r="T186" s="253"/>
      <c r="U186" s="254"/>
      <c r="V186" s="218"/>
      <c r="W186" s="218"/>
      <c r="X186" s="219"/>
      <c r="Y186" s="219"/>
      <c r="Z186" s="290"/>
      <c r="AA186" s="290"/>
    </row>
    <row r="187" spans="2:27" s="104" customFormat="1" ht="15.75" customHeight="1" outlineLevel="1" x14ac:dyDescent="0.25">
      <c r="B187" s="234" t="s">
        <v>476</v>
      </c>
      <c r="C187" s="235"/>
      <c r="D187" s="235"/>
      <c r="E187" s="221" t="s">
        <v>225</v>
      </c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3"/>
      <c r="V187" s="212" t="s">
        <v>11</v>
      </c>
      <c r="W187" s="213"/>
      <c r="X187" s="251" t="s">
        <v>121</v>
      </c>
      <c r="Y187" s="213" t="s">
        <v>121</v>
      </c>
      <c r="Z187" s="237">
        <v>130</v>
      </c>
      <c r="AA187" s="238"/>
    </row>
    <row r="188" spans="2:27" s="104" customFormat="1" ht="15.75" outlineLevel="1" x14ac:dyDescent="0.25">
      <c r="B188" s="234" t="s">
        <v>477</v>
      </c>
      <c r="C188" s="235"/>
      <c r="D188" s="235"/>
      <c r="E188" s="221" t="s">
        <v>226</v>
      </c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3"/>
      <c r="V188" s="212" t="s">
        <v>11</v>
      </c>
      <c r="W188" s="213"/>
      <c r="X188" s="251" t="s">
        <v>126</v>
      </c>
      <c r="Y188" s="213" t="s">
        <v>126</v>
      </c>
      <c r="Z188" s="216">
        <v>25</v>
      </c>
      <c r="AA188" s="217"/>
    </row>
    <row r="189" spans="2:27" s="104" customFormat="1" ht="15.75" customHeight="1" outlineLevel="1" x14ac:dyDescent="0.25">
      <c r="B189" s="234" t="s">
        <v>478</v>
      </c>
      <c r="C189" s="235"/>
      <c r="D189" s="235"/>
      <c r="E189" s="221" t="s">
        <v>227</v>
      </c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23"/>
      <c r="V189" s="212" t="s">
        <v>11</v>
      </c>
      <c r="W189" s="213"/>
      <c r="X189" s="251" t="s">
        <v>126</v>
      </c>
      <c r="Y189" s="213"/>
      <c r="Z189" s="216">
        <v>7.5</v>
      </c>
      <c r="AA189" s="217"/>
    </row>
    <row r="190" spans="2:27" s="104" customFormat="1" ht="15.75" outlineLevel="1" x14ac:dyDescent="0.25">
      <c r="B190" s="234" t="s">
        <v>479</v>
      </c>
      <c r="C190" s="235"/>
      <c r="D190" s="235"/>
      <c r="E190" s="221" t="s">
        <v>325</v>
      </c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3"/>
      <c r="V190" s="212" t="s">
        <v>11</v>
      </c>
      <c r="W190" s="213"/>
      <c r="X190" s="251" t="s">
        <v>126</v>
      </c>
      <c r="Y190" s="213" t="s">
        <v>121</v>
      </c>
      <c r="Z190" s="237">
        <v>2.5499999999999998</v>
      </c>
      <c r="AA190" s="238"/>
    </row>
    <row r="191" spans="2:27" s="104" customFormat="1" ht="15.75" outlineLevel="1" x14ac:dyDescent="0.25">
      <c r="B191" s="234" t="s">
        <v>480</v>
      </c>
      <c r="C191" s="235"/>
      <c r="D191" s="235"/>
      <c r="E191" s="221" t="s">
        <v>326</v>
      </c>
      <c r="F191" s="222"/>
      <c r="G191" s="222"/>
      <c r="H191" s="222"/>
      <c r="I191" s="222"/>
      <c r="J191" s="222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23"/>
      <c r="V191" s="212" t="s">
        <v>11</v>
      </c>
      <c r="W191" s="213"/>
      <c r="X191" s="251" t="s">
        <v>126</v>
      </c>
      <c r="Y191" s="213" t="s">
        <v>121</v>
      </c>
      <c r="Z191" s="237">
        <v>4.2</v>
      </c>
      <c r="AA191" s="238"/>
    </row>
    <row r="192" spans="2:27" s="104" customFormat="1" ht="15.75" outlineLevel="1" x14ac:dyDescent="0.25">
      <c r="B192" s="234" t="s">
        <v>481</v>
      </c>
      <c r="C192" s="235"/>
      <c r="D192" s="235"/>
      <c r="E192" s="221" t="s">
        <v>327</v>
      </c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222"/>
      <c r="R192" s="222"/>
      <c r="S192" s="222"/>
      <c r="T192" s="222"/>
      <c r="U192" s="223"/>
      <c r="V192" s="212" t="s">
        <v>11</v>
      </c>
      <c r="W192" s="213"/>
      <c r="X192" s="251" t="s">
        <v>121</v>
      </c>
      <c r="Y192" s="213" t="s">
        <v>121</v>
      </c>
      <c r="Z192" s="237">
        <v>84</v>
      </c>
      <c r="AA192" s="238"/>
    </row>
    <row r="193" spans="2:27" s="104" customFormat="1" ht="15.75" outlineLevel="1" x14ac:dyDescent="0.25">
      <c r="B193" s="234" t="s">
        <v>482</v>
      </c>
      <c r="C193" s="235"/>
      <c r="D193" s="235"/>
      <c r="E193" s="221" t="s">
        <v>229</v>
      </c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2"/>
      <c r="Q193" s="222"/>
      <c r="R193" s="222"/>
      <c r="S193" s="222"/>
      <c r="T193" s="222"/>
      <c r="U193" s="223"/>
      <c r="V193" s="286" t="s">
        <v>11</v>
      </c>
      <c r="W193" s="287"/>
      <c r="X193" s="288" t="s">
        <v>126</v>
      </c>
      <c r="Y193" s="287" t="s">
        <v>126</v>
      </c>
      <c r="Z193" s="216">
        <v>7</v>
      </c>
      <c r="AA193" s="217"/>
    </row>
    <row r="194" spans="2:27" s="104" customFormat="1" ht="15.75" outlineLevel="1" x14ac:dyDescent="0.25">
      <c r="B194" s="234" t="s">
        <v>483</v>
      </c>
      <c r="C194" s="235"/>
      <c r="D194" s="235"/>
      <c r="E194" s="221" t="s">
        <v>230</v>
      </c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23"/>
      <c r="V194" s="212" t="s">
        <v>11</v>
      </c>
      <c r="W194" s="213"/>
      <c r="X194" s="251" t="s">
        <v>126</v>
      </c>
      <c r="Y194" s="213" t="s">
        <v>126</v>
      </c>
      <c r="Z194" s="216">
        <v>7</v>
      </c>
      <c r="AA194" s="217"/>
    </row>
    <row r="195" spans="2:27" s="104" customFormat="1" ht="15.75" outlineLevel="1" x14ac:dyDescent="0.25">
      <c r="B195" s="234" t="s">
        <v>484</v>
      </c>
      <c r="C195" s="235"/>
      <c r="D195" s="235"/>
      <c r="E195" s="221" t="s">
        <v>231</v>
      </c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3"/>
      <c r="V195" s="212" t="s">
        <v>11</v>
      </c>
      <c r="W195" s="213"/>
      <c r="X195" s="251" t="s">
        <v>94</v>
      </c>
      <c r="Y195" s="213" t="s">
        <v>94</v>
      </c>
      <c r="Z195" s="237">
        <v>60</v>
      </c>
      <c r="AA195" s="238"/>
    </row>
    <row r="196" spans="2:27" s="104" customFormat="1" ht="15.75" customHeight="1" outlineLevel="1" x14ac:dyDescent="0.25">
      <c r="B196" s="234"/>
      <c r="C196" s="235"/>
      <c r="D196" s="235"/>
      <c r="E196" s="221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3"/>
      <c r="V196" s="212"/>
      <c r="W196" s="213"/>
      <c r="X196" s="251"/>
      <c r="Y196" s="213"/>
      <c r="Z196" s="289"/>
      <c r="AA196" s="240"/>
    </row>
    <row r="197" spans="2:27" s="104" customFormat="1" ht="15.75" customHeight="1" outlineLevel="1" x14ac:dyDescent="0.25">
      <c r="B197" s="203"/>
      <c r="C197" s="204"/>
      <c r="D197" s="205"/>
      <c r="E197" s="252" t="s">
        <v>330</v>
      </c>
      <c r="F197" s="253"/>
      <c r="G197" s="253"/>
      <c r="H197" s="253"/>
      <c r="I197" s="253"/>
      <c r="J197" s="253"/>
      <c r="K197" s="253"/>
      <c r="L197" s="253"/>
      <c r="M197" s="253"/>
      <c r="N197" s="253"/>
      <c r="O197" s="253"/>
      <c r="P197" s="253"/>
      <c r="Q197" s="253"/>
      <c r="R197" s="253"/>
      <c r="S197" s="253"/>
      <c r="T197" s="253"/>
      <c r="U197" s="254"/>
      <c r="V197" s="218"/>
      <c r="W197" s="218"/>
      <c r="X197" s="219"/>
      <c r="Y197" s="219"/>
      <c r="Z197" s="290"/>
      <c r="AA197" s="290"/>
    </row>
    <row r="198" spans="2:27" s="104" customFormat="1" ht="15.75" customHeight="1" outlineLevel="1" x14ac:dyDescent="0.25">
      <c r="B198" s="234" t="s">
        <v>485</v>
      </c>
      <c r="C198" s="235"/>
      <c r="D198" s="235"/>
      <c r="E198" s="221" t="s">
        <v>225</v>
      </c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3"/>
      <c r="V198" s="212" t="s">
        <v>11</v>
      </c>
      <c r="W198" s="213"/>
      <c r="X198" s="251" t="s">
        <v>121</v>
      </c>
      <c r="Y198" s="213" t="s">
        <v>121</v>
      </c>
      <c r="Z198" s="237">
        <v>100</v>
      </c>
      <c r="AA198" s="238"/>
    </row>
    <row r="199" spans="2:27" s="104" customFormat="1" ht="15.75" outlineLevel="1" x14ac:dyDescent="0.25">
      <c r="B199" s="234" t="s">
        <v>486</v>
      </c>
      <c r="C199" s="235"/>
      <c r="D199" s="235"/>
      <c r="E199" s="221" t="s">
        <v>226</v>
      </c>
      <c r="F199" s="222"/>
      <c r="G199" s="222"/>
      <c r="H199" s="222"/>
      <c r="I199" s="222"/>
      <c r="J199" s="222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23"/>
      <c r="V199" s="212" t="s">
        <v>11</v>
      </c>
      <c r="W199" s="213"/>
      <c r="X199" s="251" t="s">
        <v>126</v>
      </c>
      <c r="Y199" s="213" t="s">
        <v>126</v>
      </c>
      <c r="Z199" s="216">
        <v>20</v>
      </c>
      <c r="AA199" s="217"/>
    </row>
    <row r="200" spans="2:27" s="104" customFormat="1" ht="15.75" customHeight="1" outlineLevel="1" x14ac:dyDescent="0.25">
      <c r="B200" s="234" t="s">
        <v>487</v>
      </c>
      <c r="C200" s="235"/>
      <c r="D200" s="235"/>
      <c r="E200" s="221" t="s">
        <v>227</v>
      </c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3"/>
      <c r="V200" s="212" t="s">
        <v>11</v>
      </c>
      <c r="W200" s="213"/>
      <c r="X200" s="251" t="s">
        <v>126</v>
      </c>
      <c r="Y200" s="213"/>
      <c r="Z200" s="216">
        <v>5</v>
      </c>
      <c r="AA200" s="217"/>
    </row>
    <row r="201" spans="2:27" s="104" customFormat="1" ht="15.75" outlineLevel="1" x14ac:dyDescent="0.25">
      <c r="B201" s="234" t="s">
        <v>488</v>
      </c>
      <c r="C201" s="235"/>
      <c r="D201" s="235"/>
      <c r="E201" s="221" t="s">
        <v>325</v>
      </c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3"/>
      <c r="V201" s="212" t="s">
        <v>11</v>
      </c>
      <c r="W201" s="213"/>
      <c r="X201" s="251" t="s">
        <v>126</v>
      </c>
      <c r="Y201" s="213" t="s">
        <v>121</v>
      </c>
      <c r="Z201" s="237">
        <f>100*0.03</f>
        <v>3</v>
      </c>
      <c r="AA201" s="238"/>
    </row>
    <row r="202" spans="2:27" s="104" customFormat="1" ht="15.75" outlineLevel="1" x14ac:dyDescent="0.25">
      <c r="B202" s="234" t="s">
        <v>489</v>
      </c>
      <c r="C202" s="235"/>
      <c r="D202" s="235"/>
      <c r="E202" s="221" t="s">
        <v>326</v>
      </c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3"/>
      <c r="V202" s="212" t="s">
        <v>11</v>
      </c>
      <c r="W202" s="213"/>
      <c r="X202" s="251" t="s">
        <v>126</v>
      </c>
      <c r="Y202" s="213" t="s">
        <v>121</v>
      </c>
      <c r="Z202" s="237">
        <v>5</v>
      </c>
      <c r="AA202" s="238"/>
    </row>
    <row r="203" spans="2:27" s="104" customFormat="1" ht="15.75" outlineLevel="1" x14ac:dyDescent="0.25">
      <c r="B203" s="234" t="s">
        <v>490</v>
      </c>
      <c r="C203" s="235"/>
      <c r="D203" s="235"/>
      <c r="E203" s="221" t="s">
        <v>327</v>
      </c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3"/>
      <c r="V203" s="212" t="s">
        <v>11</v>
      </c>
      <c r="W203" s="213"/>
      <c r="X203" s="251" t="s">
        <v>121</v>
      </c>
      <c r="Y203" s="213" t="s">
        <v>121</v>
      </c>
      <c r="Z203" s="237">
        <v>100</v>
      </c>
      <c r="AA203" s="238"/>
    </row>
    <row r="204" spans="2:27" s="104" customFormat="1" ht="15.75" outlineLevel="1" x14ac:dyDescent="0.25">
      <c r="B204" s="234" t="s">
        <v>491</v>
      </c>
      <c r="C204" s="235"/>
      <c r="D204" s="235"/>
      <c r="E204" s="221" t="s">
        <v>229</v>
      </c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3"/>
      <c r="V204" s="286" t="s">
        <v>11</v>
      </c>
      <c r="W204" s="287"/>
      <c r="X204" s="288" t="s">
        <v>126</v>
      </c>
      <c r="Y204" s="287" t="s">
        <v>126</v>
      </c>
      <c r="Z204" s="216">
        <v>20</v>
      </c>
      <c r="AA204" s="217"/>
    </row>
    <row r="205" spans="2:27" s="104" customFormat="1" ht="15.75" outlineLevel="1" x14ac:dyDescent="0.25">
      <c r="B205" s="234" t="s">
        <v>492</v>
      </c>
      <c r="C205" s="235"/>
      <c r="D205" s="235"/>
      <c r="E205" s="221" t="s">
        <v>230</v>
      </c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3"/>
      <c r="V205" s="212" t="s">
        <v>11</v>
      </c>
      <c r="W205" s="213"/>
      <c r="X205" s="251" t="s">
        <v>126</v>
      </c>
      <c r="Y205" s="213" t="s">
        <v>126</v>
      </c>
      <c r="Z205" s="216">
        <v>20</v>
      </c>
      <c r="AA205" s="217"/>
    </row>
    <row r="206" spans="2:27" s="104" customFormat="1" ht="15.75" outlineLevel="1" x14ac:dyDescent="0.25">
      <c r="B206" s="234" t="s">
        <v>493</v>
      </c>
      <c r="C206" s="235"/>
      <c r="D206" s="235"/>
      <c r="E206" s="221" t="s">
        <v>231</v>
      </c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3"/>
      <c r="V206" s="212" t="s">
        <v>11</v>
      </c>
      <c r="W206" s="213"/>
      <c r="X206" s="251" t="s">
        <v>94</v>
      </c>
      <c r="Y206" s="213" t="s">
        <v>94</v>
      </c>
      <c r="Z206" s="237">
        <f>144+140</f>
        <v>284</v>
      </c>
      <c r="AA206" s="238"/>
    </row>
    <row r="207" spans="2:27" s="104" customFormat="1" ht="15.75" customHeight="1" outlineLevel="1" x14ac:dyDescent="0.25">
      <c r="B207" s="234"/>
      <c r="C207" s="235"/>
      <c r="D207" s="235"/>
      <c r="E207" s="221"/>
      <c r="F207" s="222"/>
      <c r="G207" s="222"/>
      <c r="H207" s="222"/>
      <c r="I207" s="222"/>
      <c r="J207" s="222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3"/>
      <c r="V207" s="212"/>
      <c r="W207" s="213"/>
      <c r="X207" s="251"/>
      <c r="Y207" s="213"/>
      <c r="Z207" s="289"/>
      <c r="AA207" s="240"/>
    </row>
    <row r="208" spans="2:27" s="103" customFormat="1" ht="15.75" customHeight="1" outlineLevel="1" x14ac:dyDescent="0.25">
      <c r="B208" s="203"/>
      <c r="C208" s="204"/>
      <c r="D208" s="205"/>
      <c r="E208" s="236" t="s">
        <v>232</v>
      </c>
      <c r="F208" s="236" t="s">
        <v>135</v>
      </c>
      <c r="G208" s="236" t="s">
        <v>135</v>
      </c>
      <c r="H208" s="236" t="s">
        <v>135</v>
      </c>
      <c r="I208" s="236" t="s">
        <v>135</v>
      </c>
      <c r="J208" s="236" t="s">
        <v>135</v>
      </c>
      <c r="K208" s="236" t="s">
        <v>135</v>
      </c>
      <c r="L208" s="236" t="s">
        <v>135</v>
      </c>
      <c r="M208" s="236" t="s">
        <v>135</v>
      </c>
      <c r="N208" s="236" t="s">
        <v>135</v>
      </c>
      <c r="O208" s="236" t="s">
        <v>135</v>
      </c>
      <c r="P208" s="236" t="s">
        <v>135</v>
      </c>
      <c r="Q208" s="236" t="s">
        <v>135</v>
      </c>
      <c r="R208" s="236" t="s">
        <v>135</v>
      </c>
      <c r="S208" s="236" t="s">
        <v>135</v>
      </c>
      <c r="T208" s="236" t="s">
        <v>135</v>
      </c>
      <c r="U208" s="236" t="s">
        <v>135</v>
      </c>
      <c r="V208" s="218"/>
      <c r="W208" s="218"/>
      <c r="X208" s="219"/>
      <c r="Y208" s="219"/>
      <c r="Z208" s="239"/>
      <c r="AA208" s="240"/>
    </row>
    <row r="209" spans="2:27" s="103" customFormat="1" ht="15.75" outlineLevel="1" x14ac:dyDescent="0.25">
      <c r="B209" s="203" t="s">
        <v>494</v>
      </c>
      <c r="C209" s="204"/>
      <c r="D209" s="205"/>
      <c r="E209" s="220" t="s">
        <v>221</v>
      </c>
      <c r="F209" s="220" t="s">
        <v>136</v>
      </c>
      <c r="G209" s="220" t="s">
        <v>136</v>
      </c>
      <c r="H209" s="220" t="s">
        <v>136</v>
      </c>
      <c r="I209" s="220" t="s">
        <v>136</v>
      </c>
      <c r="J209" s="220" t="s">
        <v>136</v>
      </c>
      <c r="K209" s="220" t="s">
        <v>136</v>
      </c>
      <c r="L209" s="220" t="s">
        <v>136</v>
      </c>
      <c r="M209" s="220" t="s">
        <v>136</v>
      </c>
      <c r="N209" s="220" t="s">
        <v>136</v>
      </c>
      <c r="O209" s="220" t="s">
        <v>136</v>
      </c>
      <c r="P209" s="220" t="s">
        <v>136</v>
      </c>
      <c r="Q209" s="220" t="s">
        <v>136</v>
      </c>
      <c r="R209" s="220" t="s">
        <v>136</v>
      </c>
      <c r="S209" s="220" t="s">
        <v>136</v>
      </c>
      <c r="T209" s="220" t="s">
        <v>136</v>
      </c>
      <c r="U209" s="220" t="s">
        <v>136</v>
      </c>
      <c r="V209" s="218" t="s">
        <v>11</v>
      </c>
      <c r="W209" s="218"/>
      <c r="X209" s="219" t="s">
        <v>96</v>
      </c>
      <c r="Y209" s="219" t="s">
        <v>96</v>
      </c>
      <c r="Z209" s="239">
        <v>890.78083333333336</v>
      </c>
      <c r="AA209" s="240"/>
    </row>
    <row r="210" spans="2:27" s="103" customFormat="1" ht="15.75" outlineLevel="1" x14ac:dyDescent="0.25">
      <c r="B210" s="203" t="s">
        <v>495</v>
      </c>
      <c r="C210" s="204"/>
      <c r="D210" s="205"/>
      <c r="E210" s="220" t="s">
        <v>322</v>
      </c>
      <c r="F210" s="220" t="s">
        <v>134</v>
      </c>
      <c r="G210" s="220" t="s">
        <v>134</v>
      </c>
      <c r="H210" s="220" t="s">
        <v>134</v>
      </c>
      <c r="I210" s="220" t="s">
        <v>134</v>
      </c>
      <c r="J210" s="220" t="s">
        <v>134</v>
      </c>
      <c r="K210" s="220" t="s">
        <v>134</v>
      </c>
      <c r="L210" s="220" t="s">
        <v>134</v>
      </c>
      <c r="M210" s="220" t="s">
        <v>134</v>
      </c>
      <c r="N210" s="220" t="s">
        <v>134</v>
      </c>
      <c r="O210" s="220" t="s">
        <v>134</v>
      </c>
      <c r="P210" s="220" t="s">
        <v>134</v>
      </c>
      <c r="Q210" s="220" t="s">
        <v>134</v>
      </c>
      <c r="R210" s="220" t="s">
        <v>134</v>
      </c>
      <c r="S210" s="220" t="s">
        <v>134</v>
      </c>
      <c r="T210" s="220" t="s">
        <v>134</v>
      </c>
      <c r="U210" s="220" t="s">
        <v>134</v>
      </c>
      <c r="V210" s="218" t="s">
        <v>11</v>
      </c>
      <c r="W210" s="218"/>
      <c r="X210" s="219" t="s">
        <v>126</v>
      </c>
      <c r="Y210" s="219" t="s">
        <v>126</v>
      </c>
      <c r="Z210" s="239">
        <v>62.15</v>
      </c>
      <c r="AA210" s="240"/>
    </row>
    <row r="211" spans="2:27" s="103" customFormat="1" ht="15.75" outlineLevel="1" x14ac:dyDescent="0.25">
      <c r="B211" s="203" t="s">
        <v>496</v>
      </c>
      <c r="C211" s="204"/>
      <c r="D211" s="205"/>
      <c r="E211" s="220" t="s">
        <v>132</v>
      </c>
      <c r="F211" s="220" t="s">
        <v>132</v>
      </c>
      <c r="G211" s="220" t="s">
        <v>132</v>
      </c>
      <c r="H211" s="220" t="s">
        <v>132</v>
      </c>
      <c r="I211" s="220" t="s">
        <v>132</v>
      </c>
      <c r="J211" s="220" t="s">
        <v>132</v>
      </c>
      <c r="K211" s="220" t="s">
        <v>132</v>
      </c>
      <c r="L211" s="220" t="s">
        <v>132</v>
      </c>
      <c r="M211" s="220" t="s">
        <v>132</v>
      </c>
      <c r="N211" s="220" t="s">
        <v>132</v>
      </c>
      <c r="O211" s="220" t="s">
        <v>132</v>
      </c>
      <c r="P211" s="220" t="s">
        <v>132</v>
      </c>
      <c r="Q211" s="220" t="s">
        <v>132</v>
      </c>
      <c r="R211" s="220" t="s">
        <v>132</v>
      </c>
      <c r="S211" s="220" t="s">
        <v>132</v>
      </c>
      <c r="T211" s="220" t="s">
        <v>132</v>
      </c>
      <c r="U211" s="220" t="s">
        <v>132</v>
      </c>
      <c r="V211" s="218" t="s">
        <v>11</v>
      </c>
      <c r="W211" s="218"/>
      <c r="X211" s="219" t="s">
        <v>126</v>
      </c>
      <c r="Y211" s="219" t="s">
        <v>126</v>
      </c>
      <c r="Z211" s="239">
        <v>62.147500000000008</v>
      </c>
      <c r="AA211" s="240"/>
    </row>
    <row r="212" spans="2:27" s="103" customFormat="1" ht="18" customHeight="1" x14ac:dyDescent="0.25">
      <c r="B212" s="226">
        <v>8</v>
      </c>
      <c r="C212" s="227"/>
      <c r="D212" s="228"/>
      <c r="E212" s="241" t="s">
        <v>274</v>
      </c>
      <c r="F212" s="242"/>
      <c r="G212" s="242"/>
      <c r="H212" s="242"/>
      <c r="I212" s="242"/>
      <c r="J212" s="242"/>
      <c r="K212" s="242"/>
      <c r="L212" s="242"/>
      <c r="M212" s="242"/>
      <c r="N212" s="242"/>
      <c r="O212" s="242"/>
      <c r="P212" s="242"/>
      <c r="Q212" s="242"/>
      <c r="R212" s="242"/>
      <c r="S212" s="242"/>
      <c r="T212" s="242"/>
      <c r="U212" s="242"/>
      <c r="V212" s="102"/>
      <c r="W212" s="102"/>
      <c r="X212" s="102"/>
      <c r="Y212" s="102"/>
      <c r="Z212" s="115"/>
      <c r="AA212" s="162"/>
    </row>
    <row r="213" spans="2:27" s="103" customFormat="1" ht="18" customHeight="1" outlineLevel="1" x14ac:dyDescent="0.25">
      <c r="B213" s="203"/>
      <c r="C213" s="204"/>
      <c r="D213" s="205"/>
      <c r="E213" s="252" t="s">
        <v>234</v>
      </c>
      <c r="F213" s="253"/>
      <c r="G213" s="253"/>
      <c r="H213" s="253"/>
      <c r="I213" s="253"/>
      <c r="J213" s="253"/>
      <c r="K213" s="253"/>
      <c r="L213" s="253"/>
      <c r="M213" s="253"/>
      <c r="N213" s="253"/>
      <c r="O213" s="253"/>
      <c r="P213" s="253"/>
      <c r="Q213" s="253"/>
      <c r="R213" s="253"/>
      <c r="S213" s="253"/>
      <c r="T213" s="253"/>
      <c r="U213" s="254"/>
      <c r="V213" s="212"/>
      <c r="W213" s="213"/>
      <c r="X213" s="212"/>
      <c r="Y213" s="213"/>
      <c r="Z213" s="239"/>
      <c r="AA213" s="240"/>
    </row>
    <row r="214" spans="2:27" s="103" customFormat="1" ht="18" customHeight="1" outlineLevel="1" x14ac:dyDescent="0.25">
      <c r="B214" s="203" t="s">
        <v>187</v>
      </c>
      <c r="C214" s="204"/>
      <c r="D214" s="205"/>
      <c r="E214" s="220" t="s">
        <v>337</v>
      </c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18" t="s">
        <v>11</v>
      </c>
      <c r="W214" s="218"/>
      <c r="X214" s="219" t="s">
        <v>91</v>
      </c>
      <c r="Y214" s="219"/>
      <c r="Z214" s="239">
        <v>1</v>
      </c>
      <c r="AA214" s="240"/>
    </row>
    <row r="215" spans="2:27" s="104" customFormat="1" ht="15.75" customHeight="1" outlineLevel="1" x14ac:dyDescent="0.25">
      <c r="B215" s="234"/>
      <c r="C215" s="235"/>
      <c r="D215" s="235"/>
      <c r="E215" s="221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3"/>
      <c r="V215" s="212"/>
      <c r="W215" s="213"/>
      <c r="X215" s="251"/>
      <c r="Y215" s="213"/>
      <c r="Z215" s="289"/>
      <c r="AA215" s="240"/>
    </row>
    <row r="216" spans="2:27" s="103" customFormat="1" ht="15.75" customHeight="1" outlineLevel="1" x14ac:dyDescent="0.25">
      <c r="B216" s="203"/>
      <c r="C216" s="204"/>
      <c r="D216" s="205"/>
      <c r="E216" s="236" t="s">
        <v>338</v>
      </c>
      <c r="F216" s="236" t="s">
        <v>135</v>
      </c>
      <c r="G216" s="236" t="s">
        <v>135</v>
      </c>
      <c r="H216" s="236" t="s">
        <v>135</v>
      </c>
      <c r="I216" s="236" t="s">
        <v>135</v>
      </c>
      <c r="J216" s="236" t="s">
        <v>135</v>
      </c>
      <c r="K216" s="236" t="s">
        <v>135</v>
      </c>
      <c r="L216" s="236" t="s">
        <v>135</v>
      </c>
      <c r="M216" s="236" t="s">
        <v>135</v>
      </c>
      <c r="N216" s="236" t="s">
        <v>135</v>
      </c>
      <c r="O216" s="236" t="s">
        <v>135</v>
      </c>
      <c r="P216" s="236" t="s">
        <v>135</v>
      </c>
      <c r="Q216" s="236" t="s">
        <v>135</v>
      </c>
      <c r="R216" s="236" t="s">
        <v>135</v>
      </c>
      <c r="S216" s="236" t="s">
        <v>135</v>
      </c>
      <c r="T216" s="236" t="s">
        <v>135</v>
      </c>
      <c r="U216" s="236" t="s">
        <v>135</v>
      </c>
      <c r="V216" s="218"/>
      <c r="W216" s="218"/>
      <c r="X216" s="219"/>
      <c r="Y216" s="219"/>
      <c r="Z216" s="239"/>
      <c r="AA216" s="240"/>
    </row>
    <row r="217" spans="2:27" s="103" customFormat="1" ht="15.75" outlineLevel="1" x14ac:dyDescent="0.25">
      <c r="B217" s="203" t="s">
        <v>188</v>
      </c>
      <c r="C217" s="204"/>
      <c r="D217" s="205"/>
      <c r="E217" s="220" t="s">
        <v>342</v>
      </c>
      <c r="F217" s="220" t="s">
        <v>136</v>
      </c>
      <c r="G217" s="220" t="s">
        <v>136</v>
      </c>
      <c r="H217" s="220" t="s">
        <v>136</v>
      </c>
      <c r="I217" s="220" t="s">
        <v>136</v>
      </c>
      <c r="J217" s="220" t="s">
        <v>136</v>
      </c>
      <c r="K217" s="220" t="s">
        <v>136</v>
      </c>
      <c r="L217" s="220" t="s">
        <v>136</v>
      </c>
      <c r="M217" s="220" t="s">
        <v>136</v>
      </c>
      <c r="N217" s="220" t="s">
        <v>136</v>
      </c>
      <c r="O217" s="220" t="s">
        <v>136</v>
      </c>
      <c r="P217" s="220" t="s">
        <v>136</v>
      </c>
      <c r="Q217" s="220" t="s">
        <v>136</v>
      </c>
      <c r="R217" s="220" t="s">
        <v>136</v>
      </c>
      <c r="S217" s="220" t="s">
        <v>136</v>
      </c>
      <c r="T217" s="220" t="s">
        <v>136</v>
      </c>
      <c r="U217" s="220" t="s">
        <v>136</v>
      </c>
      <c r="V217" s="218" t="s">
        <v>11</v>
      </c>
      <c r="W217" s="218"/>
      <c r="X217" s="219" t="s">
        <v>121</v>
      </c>
      <c r="Y217" s="219" t="s">
        <v>96</v>
      </c>
      <c r="Z217" s="239">
        <v>177.57</v>
      </c>
      <c r="AA217" s="240"/>
    </row>
    <row r="218" spans="2:27" s="103" customFormat="1" ht="15.75" outlineLevel="1" x14ac:dyDescent="0.25">
      <c r="B218" s="203" t="s">
        <v>497</v>
      </c>
      <c r="C218" s="204"/>
      <c r="D218" s="205"/>
      <c r="E218" s="220" t="s">
        <v>343</v>
      </c>
      <c r="F218" s="220" t="s">
        <v>136</v>
      </c>
      <c r="G218" s="220" t="s">
        <v>136</v>
      </c>
      <c r="H218" s="220" t="s">
        <v>136</v>
      </c>
      <c r="I218" s="220" t="s">
        <v>136</v>
      </c>
      <c r="J218" s="220" t="s">
        <v>136</v>
      </c>
      <c r="K218" s="220" t="s">
        <v>136</v>
      </c>
      <c r="L218" s="220" t="s">
        <v>136</v>
      </c>
      <c r="M218" s="220" t="s">
        <v>136</v>
      </c>
      <c r="N218" s="220" t="s">
        <v>136</v>
      </c>
      <c r="O218" s="220" t="s">
        <v>136</v>
      </c>
      <c r="P218" s="220" t="s">
        <v>136</v>
      </c>
      <c r="Q218" s="220" t="s">
        <v>136</v>
      </c>
      <c r="R218" s="220" t="s">
        <v>136</v>
      </c>
      <c r="S218" s="220" t="s">
        <v>136</v>
      </c>
      <c r="T218" s="220" t="s">
        <v>136</v>
      </c>
      <c r="U218" s="220" t="s">
        <v>136</v>
      </c>
      <c r="V218" s="218" t="s">
        <v>11</v>
      </c>
      <c r="W218" s="218"/>
      <c r="X218" s="219" t="s">
        <v>121</v>
      </c>
      <c r="Y218" s="219" t="s">
        <v>96</v>
      </c>
      <c r="Z218" s="239">
        <v>204.16</v>
      </c>
      <c r="AA218" s="240"/>
    </row>
    <row r="219" spans="2:27" s="103" customFormat="1" ht="15.75" outlineLevel="1" x14ac:dyDescent="0.25">
      <c r="B219" s="203" t="s">
        <v>498</v>
      </c>
      <c r="C219" s="204"/>
      <c r="D219" s="205"/>
      <c r="E219" s="220" t="s">
        <v>344</v>
      </c>
      <c r="F219" s="220" t="s">
        <v>136</v>
      </c>
      <c r="G219" s="220" t="s">
        <v>136</v>
      </c>
      <c r="H219" s="220" t="s">
        <v>136</v>
      </c>
      <c r="I219" s="220" t="s">
        <v>136</v>
      </c>
      <c r="J219" s="220" t="s">
        <v>136</v>
      </c>
      <c r="K219" s="220" t="s">
        <v>136</v>
      </c>
      <c r="L219" s="220" t="s">
        <v>136</v>
      </c>
      <c r="M219" s="220" t="s">
        <v>136</v>
      </c>
      <c r="N219" s="220" t="s">
        <v>136</v>
      </c>
      <c r="O219" s="220" t="s">
        <v>136</v>
      </c>
      <c r="P219" s="220" t="s">
        <v>136</v>
      </c>
      <c r="Q219" s="220" t="s">
        <v>136</v>
      </c>
      <c r="R219" s="220" t="s">
        <v>136</v>
      </c>
      <c r="S219" s="220" t="s">
        <v>136</v>
      </c>
      <c r="T219" s="220" t="s">
        <v>136</v>
      </c>
      <c r="U219" s="220" t="s">
        <v>136</v>
      </c>
      <c r="V219" s="218" t="s">
        <v>11</v>
      </c>
      <c r="W219" s="218"/>
      <c r="X219" s="219" t="s">
        <v>121</v>
      </c>
      <c r="Y219" s="219" t="s">
        <v>96</v>
      </c>
      <c r="Z219" s="239">
        <v>47.85</v>
      </c>
      <c r="AA219" s="240"/>
    </row>
    <row r="220" spans="2:27" s="103" customFormat="1" ht="15.75" outlineLevel="1" x14ac:dyDescent="0.25">
      <c r="B220" s="203" t="s">
        <v>499</v>
      </c>
      <c r="C220" s="204"/>
      <c r="D220" s="205"/>
      <c r="E220" s="220" t="s">
        <v>340</v>
      </c>
      <c r="F220" s="220" t="s">
        <v>136</v>
      </c>
      <c r="G220" s="220" t="s">
        <v>136</v>
      </c>
      <c r="H220" s="220" t="s">
        <v>136</v>
      </c>
      <c r="I220" s="220" t="s">
        <v>136</v>
      </c>
      <c r="J220" s="220" t="s">
        <v>136</v>
      </c>
      <c r="K220" s="220" t="s">
        <v>136</v>
      </c>
      <c r="L220" s="220" t="s">
        <v>136</v>
      </c>
      <c r="M220" s="220" t="s">
        <v>136</v>
      </c>
      <c r="N220" s="220" t="s">
        <v>136</v>
      </c>
      <c r="O220" s="220" t="s">
        <v>136</v>
      </c>
      <c r="P220" s="220" t="s">
        <v>136</v>
      </c>
      <c r="Q220" s="220" t="s">
        <v>136</v>
      </c>
      <c r="R220" s="220" t="s">
        <v>136</v>
      </c>
      <c r="S220" s="220" t="s">
        <v>136</v>
      </c>
      <c r="T220" s="220" t="s">
        <v>136</v>
      </c>
      <c r="U220" s="220" t="s">
        <v>136</v>
      </c>
      <c r="V220" s="218" t="s">
        <v>11</v>
      </c>
      <c r="W220" s="218"/>
      <c r="X220" s="219" t="s">
        <v>126</v>
      </c>
      <c r="Y220" s="219" t="s">
        <v>96</v>
      </c>
      <c r="Z220" s="239">
        <v>12.491100000000001</v>
      </c>
      <c r="AA220" s="240"/>
    </row>
    <row r="221" spans="2:27" s="103" customFormat="1" ht="15.75" outlineLevel="1" x14ac:dyDescent="0.25">
      <c r="B221" s="203" t="s">
        <v>500</v>
      </c>
      <c r="C221" s="204"/>
      <c r="D221" s="205"/>
      <c r="E221" s="220" t="s">
        <v>341</v>
      </c>
      <c r="F221" s="220" t="s">
        <v>136</v>
      </c>
      <c r="G221" s="220" t="s">
        <v>136</v>
      </c>
      <c r="H221" s="220" t="s">
        <v>136</v>
      </c>
      <c r="I221" s="220" t="s">
        <v>136</v>
      </c>
      <c r="J221" s="220" t="s">
        <v>136</v>
      </c>
      <c r="K221" s="220" t="s">
        <v>136</v>
      </c>
      <c r="L221" s="220" t="s">
        <v>136</v>
      </c>
      <c r="M221" s="220" t="s">
        <v>136</v>
      </c>
      <c r="N221" s="220" t="s">
        <v>136</v>
      </c>
      <c r="O221" s="220" t="s">
        <v>136</v>
      </c>
      <c r="P221" s="220" t="s">
        <v>136</v>
      </c>
      <c r="Q221" s="220" t="s">
        <v>136</v>
      </c>
      <c r="R221" s="220" t="s">
        <v>136</v>
      </c>
      <c r="S221" s="220" t="s">
        <v>136</v>
      </c>
      <c r="T221" s="220" t="s">
        <v>136</v>
      </c>
      <c r="U221" s="220" t="s">
        <v>136</v>
      </c>
      <c r="V221" s="218" t="s">
        <v>11</v>
      </c>
      <c r="W221" s="218"/>
      <c r="X221" s="219" t="s">
        <v>126</v>
      </c>
      <c r="Y221" s="219" t="s">
        <v>96</v>
      </c>
      <c r="Z221" s="239">
        <v>7.94</v>
      </c>
      <c r="AA221" s="240"/>
    </row>
    <row r="222" spans="2:27" s="103" customFormat="1" ht="15.75" outlineLevel="1" x14ac:dyDescent="0.25">
      <c r="B222" s="203" t="s">
        <v>501</v>
      </c>
      <c r="C222" s="204"/>
      <c r="D222" s="205"/>
      <c r="E222" s="220" t="s">
        <v>345</v>
      </c>
      <c r="F222" s="220" t="s">
        <v>136</v>
      </c>
      <c r="G222" s="220" t="s">
        <v>136</v>
      </c>
      <c r="H222" s="220" t="s">
        <v>136</v>
      </c>
      <c r="I222" s="220" t="s">
        <v>136</v>
      </c>
      <c r="J222" s="220" t="s">
        <v>136</v>
      </c>
      <c r="K222" s="220" t="s">
        <v>136</v>
      </c>
      <c r="L222" s="220" t="s">
        <v>136</v>
      </c>
      <c r="M222" s="220" t="s">
        <v>136</v>
      </c>
      <c r="N222" s="220" t="s">
        <v>136</v>
      </c>
      <c r="O222" s="220" t="s">
        <v>136</v>
      </c>
      <c r="P222" s="220" t="s">
        <v>136</v>
      </c>
      <c r="Q222" s="220" t="s">
        <v>136</v>
      </c>
      <c r="R222" s="220" t="s">
        <v>136</v>
      </c>
      <c r="S222" s="220" t="s">
        <v>136</v>
      </c>
      <c r="T222" s="220" t="s">
        <v>136</v>
      </c>
      <c r="U222" s="220" t="s">
        <v>136</v>
      </c>
      <c r="V222" s="218" t="s">
        <v>11</v>
      </c>
      <c r="W222" s="218"/>
      <c r="X222" s="219" t="s">
        <v>121</v>
      </c>
      <c r="Y222" s="219" t="s">
        <v>96</v>
      </c>
      <c r="Z222" s="239">
        <v>13.86</v>
      </c>
      <c r="AA222" s="240"/>
    </row>
    <row r="223" spans="2:27" s="103" customFormat="1" ht="15.75" outlineLevel="1" x14ac:dyDescent="0.25">
      <c r="B223" s="203" t="s">
        <v>339</v>
      </c>
      <c r="C223" s="204"/>
      <c r="D223" s="205"/>
      <c r="E223" s="220" t="s">
        <v>346</v>
      </c>
      <c r="F223" s="220" t="s">
        <v>136</v>
      </c>
      <c r="G223" s="220" t="s">
        <v>136</v>
      </c>
      <c r="H223" s="220" t="s">
        <v>136</v>
      </c>
      <c r="I223" s="220" t="s">
        <v>136</v>
      </c>
      <c r="J223" s="220" t="s">
        <v>136</v>
      </c>
      <c r="K223" s="220" t="s">
        <v>136</v>
      </c>
      <c r="L223" s="220" t="s">
        <v>136</v>
      </c>
      <c r="M223" s="220" t="s">
        <v>136</v>
      </c>
      <c r="N223" s="220" t="s">
        <v>136</v>
      </c>
      <c r="O223" s="220" t="s">
        <v>136</v>
      </c>
      <c r="P223" s="220" t="s">
        <v>136</v>
      </c>
      <c r="Q223" s="220" t="s">
        <v>136</v>
      </c>
      <c r="R223" s="220" t="s">
        <v>136</v>
      </c>
      <c r="S223" s="220" t="s">
        <v>136</v>
      </c>
      <c r="T223" s="220" t="s">
        <v>136</v>
      </c>
      <c r="U223" s="220" t="s">
        <v>136</v>
      </c>
      <c r="V223" s="218" t="s">
        <v>11</v>
      </c>
      <c r="W223" s="218"/>
      <c r="X223" s="219" t="s">
        <v>126</v>
      </c>
      <c r="Y223" s="219" t="s">
        <v>96</v>
      </c>
      <c r="Z223" s="239">
        <v>0.94</v>
      </c>
      <c r="AA223" s="240"/>
    </row>
    <row r="224" spans="2:27" s="103" customFormat="1" ht="15.75" outlineLevel="1" x14ac:dyDescent="0.25">
      <c r="B224" s="203" t="s">
        <v>502</v>
      </c>
      <c r="C224" s="204"/>
      <c r="D224" s="205"/>
      <c r="E224" s="220" t="s">
        <v>347</v>
      </c>
      <c r="F224" s="220" t="s">
        <v>136</v>
      </c>
      <c r="G224" s="220" t="s">
        <v>136</v>
      </c>
      <c r="H224" s="220" t="s">
        <v>136</v>
      </c>
      <c r="I224" s="220" t="s">
        <v>136</v>
      </c>
      <c r="J224" s="220" t="s">
        <v>136</v>
      </c>
      <c r="K224" s="220" t="s">
        <v>136</v>
      </c>
      <c r="L224" s="220" t="s">
        <v>136</v>
      </c>
      <c r="M224" s="220" t="s">
        <v>136</v>
      </c>
      <c r="N224" s="220" t="s">
        <v>136</v>
      </c>
      <c r="O224" s="220" t="s">
        <v>136</v>
      </c>
      <c r="P224" s="220" t="s">
        <v>136</v>
      </c>
      <c r="Q224" s="220" t="s">
        <v>136</v>
      </c>
      <c r="R224" s="220" t="s">
        <v>136</v>
      </c>
      <c r="S224" s="220" t="s">
        <v>136</v>
      </c>
      <c r="T224" s="220" t="s">
        <v>136</v>
      </c>
      <c r="U224" s="220" t="s">
        <v>136</v>
      </c>
      <c r="V224" s="218" t="s">
        <v>11</v>
      </c>
      <c r="W224" s="218"/>
      <c r="X224" s="219" t="s">
        <v>121</v>
      </c>
      <c r="Y224" s="219" t="s">
        <v>96</v>
      </c>
      <c r="Z224" s="239">
        <v>9.35</v>
      </c>
      <c r="AA224" s="240"/>
    </row>
    <row r="225" spans="2:27" s="104" customFormat="1" ht="15.75" customHeight="1" outlineLevel="1" x14ac:dyDescent="0.25">
      <c r="B225" s="234"/>
      <c r="C225" s="235"/>
      <c r="D225" s="235"/>
      <c r="E225" s="221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3"/>
      <c r="V225" s="212"/>
      <c r="W225" s="213"/>
      <c r="X225" s="251"/>
      <c r="Y225" s="213"/>
      <c r="Z225" s="289"/>
      <c r="AA225" s="240"/>
    </row>
    <row r="226" spans="2:27" s="103" customFormat="1" ht="15.75" customHeight="1" outlineLevel="1" x14ac:dyDescent="0.25">
      <c r="B226" s="203"/>
      <c r="C226" s="204"/>
      <c r="D226" s="205"/>
      <c r="E226" s="236" t="s">
        <v>348</v>
      </c>
      <c r="F226" s="236" t="s">
        <v>135</v>
      </c>
      <c r="G226" s="236" t="s">
        <v>135</v>
      </c>
      <c r="H226" s="236" t="s">
        <v>135</v>
      </c>
      <c r="I226" s="236" t="s">
        <v>135</v>
      </c>
      <c r="J226" s="236" t="s">
        <v>135</v>
      </c>
      <c r="K226" s="236" t="s">
        <v>135</v>
      </c>
      <c r="L226" s="236" t="s">
        <v>135</v>
      </c>
      <c r="M226" s="236" t="s">
        <v>135</v>
      </c>
      <c r="N226" s="236" t="s">
        <v>135</v>
      </c>
      <c r="O226" s="236" t="s">
        <v>135</v>
      </c>
      <c r="P226" s="236" t="s">
        <v>135</v>
      </c>
      <c r="Q226" s="236" t="s">
        <v>135</v>
      </c>
      <c r="R226" s="236" t="s">
        <v>135</v>
      </c>
      <c r="S226" s="236" t="s">
        <v>135</v>
      </c>
      <c r="T226" s="236" t="s">
        <v>135</v>
      </c>
      <c r="U226" s="236" t="s">
        <v>135</v>
      </c>
      <c r="V226" s="218"/>
      <c r="W226" s="218"/>
      <c r="X226" s="219"/>
      <c r="Y226" s="219"/>
      <c r="Z226" s="239"/>
      <c r="AA226" s="240"/>
    </row>
    <row r="227" spans="2:27" s="103" customFormat="1" ht="15.75" outlineLevel="1" x14ac:dyDescent="0.25">
      <c r="B227" s="203" t="s">
        <v>503</v>
      </c>
      <c r="C227" s="204"/>
      <c r="D227" s="205"/>
      <c r="E227" s="220" t="s">
        <v>349</v>
      </c>
      <c r="F227" s="220" t="s">
        <v>136</v>
      </c>
      <c r="G227" s="220" t="s">
        <v>136</v>
      </c>
      <c r="H227" s="220" t="s">
        <v>136</v>
      </c>
      <c r="I227" s="220" t="s">
        <v>136</v>
      </c>
      <c r="J227" s="220" t="s">
        <v>136</v>
      </c>
      <c r="K227" s="220" t="s">
        <v>136</v>
      </c>
      <c r="L227" s="220" t="s">
        <v>136</v>
      </c>
      <c r="M227" s="220" t="s">
        <v>136</v>
      </c>
      <c r="N227" s="220" t="s">
        <v>136</v>
      </c>
      <c r="O227" s="220" t="s">
        <v>136</v>
      </c>
      <c r="P227" s="220" t="s">
        <v>136</v>
      </c>
      <c r="Q227" s="220" t="s">
        <v>136</v>
      </c>
      <c r="R227" s="220" t="s">
        <v>136</v>
      </c>
      <c r="S227" s="220" t="s">
        <v>136</v>
      </c>
      <c r="T227" s="220" t="s">
        <v>136</v>
      </c>
      <c r="U227" s="220" t="s">
        <v>136</v>
      </c>
      <c r="V227" s="218" t="s">
        <v>11</v>
      </c>
      <c r="W227" s="218"/>
      <c r="X227" s="219" t="s">
        <v>121</v>
      </c>
      <c r="Y227" s="219" t="s">
        <v>96</v>
      </c>
      <c r="Z227" s="239">
        <v>2.2999999999999998</v>
      </c>
      <c r="AA227" s="240"/>
    </row>
    <row r="228" spans="2:27" s="103" customFormat="1" ht="15.75" outlineLevel="1" x14ac:dyDescent="0.25">
      <c r="B228" s="203" t="s">
        <v>504</v>
      </c>
      <c r="C228" s="204"/>
      <c r="D228" s="205"/>
      <c r="E228" s="220" t="s">
        <v>350</v>
      </c>
      <c r="F228" s="220" t="s">
        <v>136</v>
      </c>
      <c r="G228" s="220" t="s">
        <v>136</v>
      </c>
      <c r="H228" s="220" t="s">
        <v>136</v>
      </c>
      <c r="I228" s="220" t="s">
        <v>136</v>
      </c>
      <c r="J228" s="220" t="s">
        <v>136</v>
      </c>
      <c r="K228" s="220" t="s">
        <v>136</v>
      </c>
      <c r="L228" s="220" t="s">
        <v>136</v>
      </c>
      <c r="M228" s="220" t="s">
        <v>136</v>
      </c>
      <c r="N228" s="220" t="s">
        <v>136</v>
      </c>
      <c r="O228" s="220" t="s">
        <v>136</v>
      </c>
      <c r="P228" s="220" t="s">
        <v>136</v>
      </c>
      <c r="Q228" s="220" t="s">
        <v>136</v>
      </c>
      <c r="R228" s="220" t="s">
        <v>136</v>
      </c>
      <c r="S228" s="220" t="s">
        <v>136</v>
      </c>
      <c r="T228" s="220" t="s">
        <v>136</v>
      </c>
      <c r="U228" s="220" t="s">
        <v>136</v>
      </c>
      <c r="V228" s="218" t="s">
        <v>11</v>
      </c>
      <c r="W228" s="218"/>
      <c r="X228" s="219" t="s">
        <v>121</v>
      </c>
      <c r="Y228" s="219" t="s">
        <v>96</v>
      </c>
      <c r="Z228" s="239">
        <v>2.13</v>
      </c>
      <c r="AA228" s="240"/>
    </row>
    <row r="229" spans="2:27" s="103" customFormat="1" ht="15.75" customHeight="1" outlineLevel="1" x14ac:dyDescent="0.25">
      <c r="B229" s="203" t="s">
        <v>505</v>
      </c>
      <c r="C229" s="204"/>
      <c r="D229" s="205"/>
      <c r="E229" s="220" t="s">
        <v>351</v>
      </c>
      <c r="F229" s="220" t="s">
        <v>136</v>
      </c>
      <c r="G229" s="220" t="s">
        <v>136</v>
      </c>
      <c r="H229" s="220" t="s">
        <v>136</v>
      </c>
      <c r="I229" s="220" t="s">
        <v>136</v>
      </c>
      <c r="J229" s="220" t="s">
        <v>136</v>
      </c>
      <c r="K229" s="220" t="s">
        <v>136</v>
      </c>
      <c r="L229" s="220" t="s">
        <v>136</v>
      </c>
      <c r="M229" s="220" t="s">
        <v>136</v>
      </c>
      <c r="N229" s="220" t="s">
        <v>136</v>
      </c>
      <c r="O229" s="220" t="s">
        <v>136</v>
      </c>
      <c r="P229" s="220" t="s">
        <v>136</v>
      </c>
      <c r="Q229" s="220" t="s">
        <v>136</v>
      </c>
      <c r="R229" s="220" t="s">
        <v>136</v>
      </c>
      <c r="S229" s="220" t="s">
        <v>136</v>
      </c>
      <c r="T229" s="220" t="s">
        <v>136</v>
      </c>
      <c r="U229" s="220" t="s">
        <v>136</v>
      </c>
      <c r="V229" s="218" t="s">
        <v>11</v>
      </c>
      <c r="W229" s="218"/>
      <c r="X229" s="219" t="s">
        <v>121</v>
      </c>
      <c r="Y229" s="219" t="s">
        <v>96</v>
      </c>
      <c r="Z229" s="239">
        <v>1.21</v>
      </c>
      <c r="AA229" s="240"/>
    </row>
    <row r="230" spans="2:27" s="103" customFormat="1" ht="15.75" outlineLevel="1" x14ac:dyDescent="0.25">
      <c r="B230" s="203" t="s">
        <v>506</v>
      </c>
      <c r="C230" s="204"/>
      <c r="D230" s="205"/>
      <c r="E230" s="220" t="s">
        <v>352</v>
      </c>
      <c r="F230" s="220" t="s">
        <v>136</v>
      </c>
      <c r="G230" s="220" t="s">
        <v>136</v>
      </c>
      <c r="H230" s="220" t="s">
        <v>136</v>
      </c>
      <c r="I230" s="220" t="s">
        <v>136</v>
      </c>
      <c r="J230" s="220" t="s">
        <v>136</v>
      </c>
      <c r="K230" s="220" t="s">
        <v>136</v>
      </c>
      <c r="L230" s="220" t="s">
        <v>136</v>
      </c>
      <c r="M230" s="220" t="s">
        <v>136</v>
      </c>
      <c r="N230" s="220" t="s">
        <v>136</v>
      </c>
      <c r="O230" s="220" t="s">
        <v>136</v>
      </c>
      <c r="P230" s="220" t="s">
        <v>136</v>
      </c>
      <c r="Q230" s="220" t="s">
        <v>136</v>
      </c>
      <c r="R230" s="220" t="s">
        <v>136</v>
      </c>
      <c r="S230" s="220" t="s">
        <v>136</v>
      </c>
      <c r="T230" s="220" t="s">
        <v>136</v>
      </c>
      <c r="U230" s="220" t="s">
        <v>136</v>
      </c>
      <c r="V230" s="218" t="s">
        <v>11</v>
      </c>
      <c r="W230" s="218"/>
      <c r="X230" s="219" t="s">
        <v>121</v>
      </c>
      <c r="Y230" s="219" t="s">
        <v>96</v>
      </c>
      <c r="Z230" s="239">
        <v>0.56000000000000005</v>
      </c>
      <c r="AA230" s="240"/>
    </row>
    <row r="231" spans="2:27" s="103" customFormat="1" ht="15.75" outlineLevel="1" x14ac:dyDescent="0.25">
      <c r="B231" s="203" t="s">
        <v>507</v>
      </c>
      <c r="C231" s="204"/>
      <c r="D231" s="205"/>
      <c r="E231" s="220" t="s">
        <v>353</v>
      </c>
      <c r="F231" s="220" t="s">
        <v>136</v>
      </c>
      <c r="G231" s="220" t="s">
        <v>136</v>
      </c>
      <c r="H231" s="220" t="s">
        <v>136</v>
      </c>
      <c r="I231" s="220" t="s">
        <v>136</v>
      </c>
      <c r="J231" s="220" t="s">
        <v>136</v>
      </c>
      <c r="K231" s="220" t="s">
        <v>136</v>
      </c>
      <c r="L231" s="220" t="s">
        <v>136</v>
      </c>
      <c r="M231" s="220" t="s">
        <v>136</v>
      </c>
      <c r="N231" s="220" t="s">
        <v>136</v>
      </c>
      <c r="O231" s="220" t="s">
        <v>136</v>
      </c>
      <c r="P231" s="220" t="s">
        <v>136</v>
      </c>
      <c r="Q231" s="220" t="s">
        <v>136</v>
      </c>
      <c r="R231" s="220" t="s">
        <v>136</v>
      </c>
      <c r="S231" s="220" t="s">
        <v>136</v>
      </c>
      <c r="T231" s="220" t="s">
        <v>136</v>
      </c>
      <c r="U231" s="220" t="s">
        <v>136</v>
      </c>
      <c r="V231" s="218" t="s">
        <v>11</v>
      </c>
      <c r="W231" s="218"/>
      <c r="X231" s="219" t="s">
        <v>121</v>
      </c>
      <c r="Y231" s="219" t="s">
        <v>96</v>
      </c>
      <c r="Z231" s="239">
        <v>3.3600000000000003</v>
      </c>
      <c r="AA231" s="240"/>
    </row>
    <row r="232" spans="2:27" s="104" customFormat="1" ht="15.75" customHeight="1" outlineLevel="1" x14ac:dyDescent="0.25">
      <c r="B232" s="234"/>
      <c r="C232" s="235"/>
      <c r="D232" s="235"/>
      <c r="E232" s="221"/>
      <c r="F232" s="222"/>
      <c r="G232" s="222"/>
      <c r="H232" s="222"/>
      <c r="I232" s="222"/>
      <c r="J232" s="222"/>
      <c r="K232" s="222"/>
      <c r="L232" s="222"/>
      <c r="M232" s="222"/>
      <c r="N232" s="222"/>
      <c r="O232" s="222"/>
      <c r="P232" s="222"/>
      <c r="Q232" s="222"/>
      <c r="R232" s="222"/>
      <c r="S232" s="222"/>
      <c r="T232" s="222"/>
      <c r="U232" s="223"/>
      <c r="V232" s="212"/>
      <c r="W232" s="213"/>
      <c r="X232" s="251"/>
      <c r="Y232" s="213"/>
      <c r="Z232" s="289"/>
      <c r="AA232" s="240"/>
    </row>
    <row r="233" spans="2:27" s="103" customFormat="1" ht="15.75" customHeight="1" outlineLevel="1" x14ac:dyDescent="0.25">
      <c r="B233" s="203"/>
      <c r="C233" s="204"/>
      <c r="D233" s="205"/>
      <c r="E233" s="236" t="s">
        <v>354</v>
      </c>
      <c r="F233" s="236" t="s">
        <v>135</v>
      </c>
      <c r="G233" s="236" t="s">
        <v>135</v>
      </c>
      <c r="H233" s="236" t="s">
        <v>135</v>
      </c>
      <c r="I233" s="236" t="s">
        <v>135</v>
      </c>
      <c r="J233" s="236" t="s">
        <v>135</v>
      </c>
      <c r="K233" s="236" t="s">
        <v>135</v>
      </c>
      <c r="L233" s="236" t="s">
        <v>135</v>
      </c>
      <c r="M233" s="236" t="s">
        <v>135</v>
      </c>
      <c r="N233" s="236" t="s">
        <v>135</v>
      </c>
      <c r="O233" s="236" t="s">
        <v>135</v>
      </c>
      <c r="P233" s="236" t="s">
        <v>135</v>
      </c>
      <c r="Q233" s="236" t="s">
        <v>135</v>
      </c>
      <c r="R233" s="236" t="s">
        <v>135</v>
      </c>
      <c r="S233" s="236" t="s">
        <v>135</v>
      </c>
      <c r="T233" s="236" t="s">
        <v>135</v>
      </c>
      <c r="U233" s="236" t="s">
        <v>135</v>
      </c>
      <c r="V233" s="218"/>
      <c r="W233" s="218"/>
      <c r="X233" s="219"/>
      <c r="Y233" s="219"/>
      <c r="Z233" s="239"/>
      <c r="AA233" s="240"/>
    </row>
    <row r="234" spans="2:27" s="103" customFormat="1" ht="15.75" outlineLevel="1" x14ac:dyDescent="0.25">
      <c r="B234" s="203" t="s">
        <v>508</v>
      </c>
      <c r="C234" s="204"/>
      <c r="D234" s="205"/>
      <c r="E234" s="220" t="s">
        <v>355</v>
      </c>
      <c r="F234" s="220" t="s">
        <v>136</v>
      </c>
      <c r="G234" s="220" t="s">
        <v>136</v>
      </c>
      <c r="H234" s="220" t="s">
        <v>136</v>
      </c>
      <c r="I234" s="220" t="s">
        <v>136</v>
      </c>
      <c r="J234" s="220" t="s">
        <v>136</v>
      </c>
      <c r="K234" s="220" t="s">
        <v>136</v>
      </c>
      <c r="L234" s="220" t="s">
        <v>136</v>
      </c>
      <c r="M234" s="220" t="s">
        <v>136</v>
      </c>
      <c r="N234" s="220" t="s">
        <v>136</v>
      </c>
      <c r="O234" s="220" t="s">
        <v>136</v>
      </c>
      <c r="P234" s="220" t="s">
        <v>136</v>
      </c>
      <c r="Q234" s="220" t="s">
        <v>136</v>
      </c>
      <c r="R234" s="220" t="s">
        <v>136</v>
      </c>
      <c r="S234" s="220" t="s">
        <v>136</v>
      </c>
      <c r="T234" s="220" t="s">
        <v>136</v>
      </c>
      <c r="U234" s="220" t="s">
        <v>136</v>
      </c>
      <c r="V234" s="218" t="s">
        <v>11</v>
      </c>
      <c r="W234" s="218"/>
      <c r="X234" s="219" t="s">
        <v>121</v>
      </c>
      <c r="Y234" s="219" t="s">
        <v>96</v>
      </c>
      <c r="Z234" s="239">
        <v>15.35</v>
      </c>
      <c r="AA234" s="240"/>
    </row>
    <row r="235" spans="2:27" s="103" customFormat="1" ht="15.75" outlineLevel="1" x14ac:dyDescent="0.25">
      <c r="B235" s="203" t="s">
        <v>509</v>
      </c>
      <c r="C235" s="204"/>
      <c r="D235" s="205"/>
      <c r="E235" s="220" t="s">
        <v>356</v>
      </c>
      <c r="F235" s="220" t="s">
        <v>136</v>
      </c>
      <c r="G235" s="220" t="s">
        <v>136</v>
      </c>
      <c r="H235" s="220" t="s">
        <v>136</v>
      </c>
      <c r="I235" s="220" t="s">
        <v>136</v>
      </c>
      <c r="J235" s="220" t="s">
        <v>136</v>
      </c>
      <c r="K235" s="220" t="s">
        <v>136</v>
      </c>
      <c r="L235" s="220" t="s">
        <v>136</v>
      </c>
      <c r="M235" s="220" t="s">
        <v>136</v>
      </c>
      <c r="N235" s="220" t="s">
        <v>136</v>
      </c>
      <c r="O235" s="220" t="s">
        <v>136</v>
      </c>
      <c r="P235" s="220" t="s">
        <v>136</v>
      </c>
      <c r="Q235" s="220" t="s">
        <v>136</v>
      </c>
      <c r="R235" s="220" t="s">
        <v>136</v>
      </c>
      <c r="S235" s="220" t="s">
        <v>136</v>
      </c>
      <c r="T235" s="220" t="s">
        <v>136</v>
      </c>
      <c r="U235" s="220" t="s">
        <v>136</v>
      </c>
      <c r="V235" s="218" t="s">
        <v>11</v>
      </c>
      <c r="W235" s="218"/>
      <c r="X235" s="219" t="s">
        <v>121</v>
      </c>
      <c r="Y235" s="219" t="s">
        <v>96</v>
      </c>
      <c r="Z235" s="239">
        <v>35.1</v>
      </c>
      <c r="AA235" s="240"/>
    </row>
    <row r="236" spans="2:27" s="104" customFormat="1" ht="15.75" customHeight="1" outlineLevel="1" x14ac:dyDescent="0.25">
      <c r="B236" s="234"/>
      <c r="C236" s="235"/>
      <c r="D236" s="235"/>
      <c r="E236" s="221"/>
      <c r="F236" s="222"/>
      <c r="G236" s="222"/>
      <c r="H236" s="222"/>
      <c r="I236" s="222"/>
      <c r="J236" s="222"/>
      <c r="K236" s="222"/>
      <c r="L236" s="222"/>
      <c r="M236" s="222"/>
      <c r="N236" s="222"/>
      <c r="O236" s="222"/>
      <c r="P236" s="222"/>
      <c r="Q236" s="222"/>
      <c r="R236" s="222"/>
      <c r="S236" s="222"/>
      <c r="T236" s="222"/>
      <c r="U236" s="223"/>
      <c r="V236" s="212"/>
      <c r="W236" s="213"/>
      <c r="X236" s="251"/>
      <c r="Y236" s="213"/>
      <c r="Z236" s="289"/>
      <c r="AA236" s="240"/>
    </row>
    <row r="237" spans="2:27" s="103" customFormat="1" ht="15.75" customHeight="1" outlineLevel="1" x14ac:dyDescent="0.25">
      <c r="B237" s="203"/>
      <c r="C237" s="204"/>
      <c r="D237" s="205"/>
      <c r="E237" s="236" t="s">
        <v>357</v>
      </c>
      <c r="F237" s="236" t="s">
        <v>135</v>
      </c>
      <c r="G237" s="236" t="s">
        <v>135</v>
      </c>
      <c r="H237" s="236" t="s">
        <v>135</v>
      </c>
      <c r="I237" s="236" t="s">
        <v>135</v>
      </c>
      <c r="J237" s="236" t="s">
        <v>135</v>
      </c>
      <c r="K237" s="236" t="s">
        <v>135</v>
      </c>
      <c r="L237" s="236" t="s">
        <v>135</v>
      </c>
      <c r="M237" s="236" t="s">
        <v>135</v>
      </c>
      <c r="N237" s="236" t="s">
        <v>135</v>
      </c>
      <c r="O237" s="236" t="s">
        <v>135</v>
      </c>
      <c r="P237" s="236" t="s">
        <v>135</v>
      </c>
      <c r="Q237" s="236" t="s">
        <v>135</v>
      </c>
      <c r="R237" s="236" t="s">
        <v>135</v>
      </c>
      <c r="S237" s="236" t="s">
        <v>135</v>
      </c>
      <c r="T237" s="236" t="s">
        <v>135</v>
      </c>
      <c r="U237" s="236" t="s">
        <v>135</v>
      </c>
      <c r="V237" s="218"/>
      <c r="W237" s="218"/>
      <c r="X237" s="219"/>
      <c r="Y237" s="219"/>
      <c r="Z237" s="239"/>
      <c r="AA237" s="240"/>
    </row>
    <row r="238" spans="2:27" s="103" customFormat="1" ht="15.75" outlineLevel="1" x14ac:dyDescent="0.25">
      <c r="B238" s="203" t="s">
        <v>510</v>
      </c>
      <c r="C238" s="204"/>
      <c r="D238" s="205"/>
      <c r="E238" s="220" t="s">
        <v>358</v>
      </c>
      <c r="F238" s="220" t="s">
        <v>136</v>
      </c>
      <c r="G238" s="220" t="s">
        <v>136</v>
      </c>
      <c r="H238" s="220" t="s">
        <v>136</v>
      </c>
      <c r="I238" s="220" t="s">
        <v>136</v>
      </c>
      <c r="J238" s="220" t="s">
        <v>136</v>
      </c>
      <c r="K238" s="220" t="s">
        <v>136</v>
      </c>
      <c r="L238" s="220" t="s">
        <v>136</v>
      </c>
      <c r="M238" s="220" t="s">
        <v>136</v>
      </c>
      <c r="N238" s="220" t="s">
        <v>136</v>
      </c>
      <c r="O238" s="220" t="s">
        <v>136</v>
      </c>
      <c r="P238" s="220" t="s">
        <v>136</v>
      </c>
      <c r="Q238" s="220" t="s">
        <v>136</v>
      </c>
      <c r="R238" s="220" t="s">
        <v>136</v>
      </c>
      <c r="S238" s="220" t="s">
        <v>136</v>
      </c>
      <c r="T238" s="220" t="s">
        <v>136</v>
      </c>
      <c r="U238" s="220" t="s">
        <v>136</v>
      </c>
      <c r="V238" s="218" t="s">
        <v>11</v>
      </c>
      <c r="W238" s="218"/>
      <c r="X238" s="219" t="s">
        <v>206</v>
      </c>
      <c r="Y238" s="219" t="s">
        <v>96</v>
      </c>
      <c r="Z238" s="239">
        <v>1</v>
      </c>
      <c r="AA238" s="240"/>
    </row>
    <row r="239" spans="2:27" s="103" customFormat="1" ht="15.75" outlineLevel="1" x14ac:dyDescent="0.25">
      <c r="B239" s="203" t="s">
        <v>511</v>
      </c>
      <c r="C239" s="204"/>
      <c r="D239" s="205"/>
      <c r="E239" s="220" t="s">
        <v>360</v>
      </c>
      <c r="F239" s="220" t="s">
        <v>136</v>
      </c>
      <c r="G239" s="220" t="s">
        <v>136</v>
      </c>
      <c r="H239" s="220" t="s">
        <v>136</v>
      </c>
      <c r="I239" s="220" t="s">
        <v>136</v>
      </c>
      <c r="J239" s="220" t="s">
        <v>136</v>
      </c>
      <c r="K239" s="220" t="s">
        <v>136</v>
      </c>
      <c r="L239" s="220" t="s">
        <v>136</v>
      </c>
      <c r="M239" s="220" t="s">
        <v>136</v>
      </c>
      <c r="N239" s="220" t="s">
        <v>136</v>
      </c>
      <c r="O239" s="220" t="s">
        <v>136</v>
      </c>
      <c r="P239" s="220" t="s">
        <v>136</v>
      </c>
      <c r="Q239" s="220" t="s">
        <v>136</v>
      </c>
      <c r="R239" s="220" t="s">
        <v>136</v>
      </c>
      <c r="S239" s="220" t="s">
        <v>136</v>
      </c>
      <c r="T239" s="220" t="s">
        <v>136</v>
      </c>
      <c r="U239" s="220" t="s">
        <v>136</v>
      </c>
      <c r="V239" s="218" t="s">
        <v>11</v>
      </c>
      <c r="W239" s="218"/>
      <c r="X239" s="219" t="s">
        <v>206</v>
      </c>
      <c r="Y239" s="219" t="s">
        <v>96</v>
      </c>
      <c r="Z239" s="239">
        <v>1</v>
      </c>
      <c r="AA239" s="240"/>
    </row>
    <row r="240" spans="2:27" s="103" customFormat="1" ht="15.75" outlineLevel="1" x14ac:dyDescent="0.25">
      <c r="B240" s="203" t="s">
        <v>512</v>
      </c>
      <c r="C240" s="204"/>
      <c r="D240" s="205"/>
      <c r="E240" s="220" t="s">
        <v>359</v>
      </c>
      <c r="F240" s="220" t="s">
        <v>136</v>
      </c>
      <c r="G240" s="220" t="s">
        <v>136</v>
      </c>
      <c r="H240" s="220" t="s">
        <v>136</v>
      </c>
      <c r="I240" s="220" t="s">
        <v>136</v>
      </c>
      <c r="J240" s="220" t="s">
        <v>136</v>
      </c>
      <c r="K240" s="220" t="s">
        <v>136</v>
      </c>
      <c r="L240" s="220" t="s">
        <v>136</v>
      </c>
      <c r="M240" s="220" t="s">
        <v>136</v>
      </c>
      <c r="N240" s="220" t="s">
        <v>136</v>
      </c>
      <c r="O240" s="220" t="s">
        <v>136</v>
      </c>
      <c r="P240" s="220" t="s">
        <v>136</v>
      </c>
      <c r="Q240" s="220" t="s">
        <v>136</v>
      </c>
      <c r="R240" s="220" t="s">
        <v>136</v>
      </c>
      <c r="S240" s="220" t="s">
        <v>136</v>
      </c>
      <c r="T240" s="220" t="s">
        <v>136</v>
      </c>
      <c r="U240" s="220" t="s">
        <v>136</v>
      </c>
      <c r="V240" s="218" t="s">
        <v>11</v>
      </c>
      <c r="W240" s="218"/>
      <c r="X240" s="219" t="s">
        <v>206</v>
      </c>
      <c r="Y240" s="219" t="s">
        <v>96</v>
      </c>
      <c r="Z240" s="239">
        <v>1</v>
      </c>
      <c r="AA240" s="240"/>
    </row>
    <row r="241" spans="2:27" s="104" customFormat="1" ht="15.75" customHeight="1" outlineLevel="1" x14ac:dyDescent="0.25">
      <c r="B241" s="234"/>
      <c r="C241" s="235"/>
      <c r="D241" s="235"/>
      <c r="E241" s="221"/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3"/>
      <c r="V241" s="212"/>
      <c r="W241" s="213"/>
      <c r="X241" s="251"/>
      <c r="Y241" s="213"/>
      <c r="Z241" s="289"/>
      <c r="AA241" s="240"/>
    </row>
    <row r="242" spans="2:27" s="103" customFormat="1" ht="15.75" customHeight="1" outlineLevel="1" x14ac:dyDescent="0.25">
      <c r="B242" s="203"/>
      <c r="C242" s="204"/>
      <c r="D242" s="205"/>
      <c r="E242" s="236" t="s">
        <v>361</v>
      </c>
      <c r="F242" s="236" t="s">
        <v>135</v>
      </c>
      <c r="G242" s="236" t="s">
        <v>135</v>
      </c>
      <c r="H242" s="236" t="s">
        <v>135</v>
      </c>
      <c r="I242" s="236" t="s">
        <v>135</v>
      </c>
      <c r="J242" s="236" t="s">
        <v>135</v>
      </c>
      <c r="K242" s="236" t="s">
        <v>135</v>
      </c>
      <c r="L242" s="236" t="s">
        <v>135</v>
      </c>
      <c r="M242" s="236" t="s">
        <v>135</v>
      </c>
      <c r="N242" s="236" t="s">
        <v>135</v>
      </c>
      <c r="O242" s="236" t="s">
        <v>135</v>
      </c>
      <c r="P242" s="236" t="s">
        <v>135</v>
      </c>
      <c r="Q242" s="236" t="s">
        <v>135</v>
      </c>
      <c r="R242" s="236" t="s">
        <v>135</v>
      </c>
      <c r="S242" s="236" t="s">
        <v>135</v>
      </c>
      <c r="T242" s="236" t="s">
        <v>135</v>
      </c>
      <c r="U242" s="236" t="s">
        <v>135</v>
      </c>
      <c r="V242" s="218"/>
      <c r="W242" s="218"/>
      <c r="X242" s="219"/>
      <c r="Y242" s="219"/>
      <c r="Z242" s="239"/>
      <c r="AA242" s="240"/>
    </row>
    <row r="243" spans="2:27" s="103" customFormat="1" ht="15.75" outlineLevel="1" x14ac:dyDescent="0.25">
      <c r="B243" s="203" t="s">
        <v>513</v>
      </c>
      <c r="C243" s="204"/>
      <c r="D243" s="205"/>
      <c r="E243" s="220" t="s">
        <v>362</v>
      </c>
      <c r="F243" s="220" t="s">
        <v>136</v>
      </c>
      <c r="G243" s="220" t="s">
        <v>136</v>
      </c>
      <c r="H243" s="220" t="s">
        <v>136</v>
      </c>
      <c r="I243" s="220" t="s">
        <v>136</v>
      </c>
      <c r="J243" s="220" t="s">
        <v>136</v>
      </c>
      <c r="K243" s="220" t="s">
        <v>136</v>
      </c>
      <c r="L243" s="220" t="s">
        <v>136</v>
      </c>
      <c r="M243" s="220" t="s">
        <v>136</v>
      </c>
      <c r="N243" s="220" t="s">
        <v>136</v>
      </c>
      <c r="O243" s="220" t="s">
        <v>136</v>
      </c>
      <c r="P243" s="220" t="s">
        <v>136</v>
      </c>
      <c r="Q243" s="220" t="s">
        <v>136</v>
      </c>
      <c r="R243" s="220" t="s">
        <v>136</v>
      </c>
      <c r="S243" s="220" t="s">
        <v>136</v>
      </c>
      <c r="T243" s="220" t="s">
        <v>136</v>
      </c>
      <c r="U243" s="220" t="s">
        <v>136</v>
      </c>
      <c r="V243" s="218" t="s">
        <v>11</v>
      </c>
      <c r="W243" s="218"/>
      <c r="X243" s="219" t="s">
        <v>94</v>
      </c>
      <c r="Y243" s="219" t="s">
        <v>96</v>
      </c>
      <c r="Z243" s="239">
        <v>55</v>
      </c>
      <c r="AA243" s="240"/>
    </row>
    <row r="244" spans="2:27" s="103" customFormat="1" ht="18" customHeight="1" x14ac:dyDescent="0.25">
      <c r="B244" s="226">
        <v>9</v>
      </c>
      <c r="C244" s="227"/>
      <c r="D244" s="228"/>
      <c r="E244" s="229" t="s">
        <v>368</v>
      </c>
      <c r="F244" s="230"/>
      <c r="G244" s="230"/>
      <c r="H244" s="230"/>
      <c r="I244" s="230"/>
      <c r="J244" s="230"/>
      <c r="K244" s="230"/>
      <c r="L244" s="230"/>
      <c r="M244" s="230"/>
      <c r="N244" s="230"/>
      <c r="O244" s="230"/>
      <c r="P244" s="230"/>
      <c r="Q244" s="230"/>
      <c r="R244" s="230"/>
      <c r="S244" s="230"/>
      <c r="T244" s="230"/>
      <c r="U244" s="231"/>
      <c r="V244" s="120"/>
      <c r="W244" s="121"/>
      <c r="X244" s="232"/>
      <c r="Y244" s="233"/>
      <c r="Z244" s="119"/>
      <c r="AA244" s="163"/>
    </row>
    <row r="245" spans="2:27" s="103" customFormat="1" ht="15.75" customHeight="1" outlineLevel="1" x14ac:dyDescent="0.25">
      <c r="B245" s="203" t="s">
        <v>278</v>
      </c>
      <c r="C245" s="204"/>
      <c r="D245" s="205"/>
      <c r="E245" s="209" t="s">
        <v>370</v>
      </c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1"/>
      <c r="V245" s="212" t="s">
        <v>11</v>
      </c>
      <c r="W245" s="213"/>
      <c r="X245" s="212" t="s">
        <v>206</v>
      </c>
      <c r="Y245" s="213"/>
      <c r="Z245" s="214">
        <v>3</v>
      </c>
      <c r="AA245" s="215"/>
    </row>
    <row r="246" spans="2:27" s="103" customFormat="1" ht="15.75" outlineLevel="1" x14ac:dyDescent="0.25">
      <c r="B246" s="203" t="s">
        <v>266</v>
      </c>
      <c r="C246" s="204"/>
      <c r="D246" s="205"/>
      <c r="E246" s="209" t="s">
        <v>369</v>
      </c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1"/>
      <c r="V246" s="212" t="s">
        <v>11</v>
      </c>
      <c r="W246" s="213"/>
      <c r="X246" s="212" t="s">
        <v>206</v>
      </c>
      <c r="Y246" s="213"/>
      <c r="Z246" s="214">
        <v>21</v>
      </c>
      <c r="AA246" s="215"/>
    </row>
    <row r="247" spans="2:27" s="103" customFormat="1" ht="15.75" outlineLevel="1" x14ac:dyDescent="0.25">
      <c r="B247" s="203" t="s">
        <v>514</v>
      </c>
      <c r="C247" s="204"/>
      <c r="D247" s="205"/>
      <c r="E247" s="209" t="s">
        <v>371</v>
      </c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1"/>
      <c r="V247" s="212" t="s">
        <v>11</v>
      </c>
      <c r="W247" s="213"/>
      <c r="X247" s="212" t="s">
        <v>206</v>
      </c>
      <c r="Y247" s="213"/>
      <c r="Z247" s="214">
        <v>1</v>
      </c>
      <c r="AA247" s="215"/>
    </row>
    <row r="248" spans="2:27" s="103" customFormat="1" ht="15.75" outlineLevel="1" x14ac:dyDescent="0.25">
      <c r="B248" s="203" t="s">
        <v>532</v>
      </c>
      <c r="C248" s="204"/>
      <c r="D248" s="205"/>
      <c r="E248" s="209" t="s">
        <v>533</v>
      </c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1"/>
      <c r="V248" s="212" t="s">
        <v>11</v>
      </c>
      <c r="W248" s="213"/>
      <c r="X248" s="212" t="s">
        <v>206</v>
      </c>
      <c r="Y248" s="213"/>
      <c r="Z248" s="214">
        <v>1</v>
      </c>
      <c r="AA248" s="215"/>
    </row>
    <row r="249" spans="2:27" s="103" customFormat="1" ht="18" customHeight="1" x14ac:dyDescent="0.25">
      <c r="B249" s="226">
        <v>10</v>
      </c>
      <c r="C249" s="227"/>
      <c r="D249" s="228"/>
      <c r="E249" s="229" t="s">
        <v>275</v>
      </c>
      <c r="F249" s="230"/>
      <c r="G249" s="230"/>
      <c r="H249" s="230"/>
      <c r="I249" s="230"/>
      <c r="J249" s="230"/>
      <c r="K249" s="230"/>
      <c r="L249" s="230"/>
      <c r="M249" s="230"/>
      <c r="N249" s="230"/>
      <c r="O249" s="230"/>
      <c r="P249" s="230"/>
      <c r="Q249" s="230"/>
      <c r="R249" s="230"/>
      <c r="S249" s="230"/>
      <c r="T249" s="230"/>
      <c r="U249" s="231"/>
      <c r="V249" s="120"/>
      <c r="W249" s="121"/>
      <c r="X249" s="232"/>
      <c r="Y249" s="233"/>
      <c r="Z249" s="119"/>
      <c r="AA249" s="163"/>
    </row>
    <row r="250" spans="2:27" s="103" customFormat="1" ht="15.75" customHeight="1" outlineLevel="1" x14ac:dyDescent="0.25">
      <c r="B250" s="203" t="s">
        <v>189</v>
      </c>
      <c r="C250" s="204"/>
      <c r="D250" s="205"/>
      <c r="E250" s="209" t="s">
        <v>276</v>
      </c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1"/>
      <c r="V250" s="212" t="s">
        <v>728</v>
      </c>
      <c r="W250" s="213"/>
      <c r="X250" s="212" t="s">
        <v>206</v>
      </c>
      <c r="Y250" s="213"/>
      <c r="Z250" s="214">
        <v>1</v>
      </c>
      <c r="AA250" s="215"/>
    </row>
    <row r="251" spans="2:27" s="103" customFormat="1" ht="15.75" outlineLevel="1" x14ac:dyDescent="0.25">
      <c r="B251" s="203" t="s">
        <v>267</v>
      </c>
      <c r="C251" s="204"/>
      <c r="D251" s="205"/>
      <c r="E251" s="209" t="s">
        <v>277</v>
      </c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1"/>
      <c r="V251" s="212" t="s">
        <v>729</v>
      </c>
      <c r="W251" s="213"/>
      <c r="X251" s="212" t="s">
        <v>206</v>
      </c>
      <c r="Y251" s="213"/>
      <c r="Z251" s="214">
        <v>1</v>
      </c>
      <c r="AA251" s="215"/>
    </row>
    <row r="252" spans="2:27" s="103" customFormat="1" ht="18" customHeight="1" x14ac:dyDescent="0.25">
      <c r="B252" s="226">
        <v>11</v>
      </c>
      <c r="C252" s="227"/>
      <c r="D252" s="228"/>
      <c r="E252" s="229" t="s">
        <v>372</v>
      </c>
      <c r="F252" s="230"/>
      <c r="G252" s="230"/>
      <c r="H252" s="230"/>
      <c r="I252" s="230"/>
      <c r="J252" s="230"/>
      <c r="K252" s="230"/>
      <c r="L252" s="230"/>
      <c r="M252" s="230"/>
      <c r="N252" s="230"/>
      <c r="O252" s="230"/>
      <c r="P252" s="230"/>
      <c r="Q252" s="230"/>
      <c r="R252" s="230"/>
      <c r="S252" s="230"/>
      <c r="T252" s="230"/>
      <c r="U252" s="231"/>
      <c r="V252" s="120"/>
      <c r="W252" s="121"/>
      <c r="X252" s="232"/>
      <c r="Y252" s="233"/>
      <c r="Z252" s="119"/>
      <c r="AA252" s="163"/>
    </row>
    <row r="253" spans="2:27" s="103" customFormat="1" ht="15.75" customHeight="1" outlineLevel="1" x14ac:dyDescent="0.25">
      <c r="B253" s="203"/>
      <c r="C253" s="204"/>
      <c r="D253" s="205"/>
      <c r="E253" s="236" t="s">
        <v>383</v>
      </c>
      <c r="F253" s="236" t="s">
        <v>135</v>
      </c>
      <c r="G253" s="236" t="s">
        <v>135</v>
      </c>
      <c r="H253" s="236" t="s">
        <v>135</v>
      </c>
      <c r="I253" s="236" t="s">
        <v>135</v>
      </c>
      <c r="J253" s="236" t="s">
        <v>135</v>
      </c>
      <c r="K253" s="236" t="s">
        <v>135</v>
      </c>
      <c r="L253" s="236" t="s">
        <v>135</v>
      </c>
      <c r="M253" s="236" t="s">
        <v>135</v>
      </c>
      <c r="N253" s="236" t="s">
        <v>135</v>
      </c>
      <c r="O253" s="236" t="s">
        <v>135</v>
      </c>
      <c r="P253" s="236" t="s">
        <v>135</v>
      </c>
      <c r="Q253" s="236" t="s">
        <v>135</v>
      </c>
      <c r="R253" s="236" t="s">
        <v>135</v>
      </c>
      <c r="S253" s="236" t="s">
        <v>135</v>
      </c>
      <c r="T253" s="236" t="s">
        <v>135</v>
      </c>
      <c r="U253" s="236" t="s">
        <v>135</v>
      </c>
      <c r="V253" s="218"/>
      <c r="W253" s="218"/>
      <c r="X253" s="219"/>
      <c r="Y253" s="219"/>
      <c r="Z253" s="239"/>
      <c r="AA253" s="240"/>
    </row>
    <row r="254" spans="2:27" s="103" customFormat="1" ht="15.75" customHeight="1" outlineLevel="1" x14ac:dyDescent="0.25">
      <c r="B254" s="203" t="s">
        <v>268</v>
      </c>
      <c r="C254" s="204"/>
      <c r="D254" s="205"/>
      <c r="E254" s="206" t="s">
        <v>374</v>
      </c>
      <c r="F254" s="207"/>
      <c r="G254" s="207"/>
      <c r="H254" s="207"/>
      <c r="I254" s="207"/>
      <c r="J254" s="207"/>
      <c r="K254" s="207"/>
      <c r="L254" s="207"/>
      <c r="M254" s="207"/>
      <c r="N254" s="208"/>
      <c r="O254" s="209" t="s">
        <v>373</v>
      </c>
      <c r="P254" s="210"/>
      <c r="Q254" s="210"/>
      <c r="R254" s="210"/>
      <c r="S254" s="210"/>
      <c r="T254" s="210"/>
      <c r="U254" s="211"/>
      <c r="V254" s="212" t="s">
        <v>732</v>
      </c>
      <c r="W254" s="213"/>
      <c r="X254" s="212" t="s">
        <v>206</v>
      </c>
      <c r="Y254" s="213"/>
      <c r="Z254" s="214">
        <v>3</v>
      </c>
      <c r="AA254" s="215"/>
    </row>
    <row r="255" spans="2:27" s="103" customFormat="1" ht="15.75" customHeight="1" outlineLevel="1" x14ac:dyDescent="0.25">
      <c r="B255" s="203" t="s">
        <v>269</v>
      </c>
      <c r="C255" s="204"/>
      <c r="D255" s="205"/>
      <c r="E255" s="206" t="s">
        <v>375</v>
      </c>
      <c r="F255" s="207"/>
      <c r="G255" s="207"/>
      <c r="H255" s="207"/>
      <c r="I255" s="207"/>
      <c r="J255" s="207"/>
      <c r="K255" s="207"/>
      <c r="L255" s="207"/>
      <c r="M255" s="207"/>
      <c r="N255" s="208"/>
      <c r="O255" s="209" t="s">
        <v>376</v>
      </c>
      <c r="P255" s="210"/>
      <c r="Q255" s="210"/>
      <c r="R255" s="210"/>
      <c r="S255" s="210"/>
      <c r="T255" s="210"/>
      <c r="U255" s="211"/>
      <c r="V255" s="212" t="s">
        <v>732</v>
      </c>
      <c r="W255" s="213"/>
      <c r="X255" s="212" t="s">
        <v>206</v>
      </c>
      <c r="Y255" s="213"/>
      <c r="Z255" s="214">
        <v>1</v>
      </c>
      <c r="AA255" s="215"/>
    </row>
    <row r="256" spans="2:27" s="103" customFormat="1" ht="15.75" customHeight="1" outlineLevel="1" x14ac:dyDescent="0.25">
      <c r="B256" s="203" t="s">
        <v>279</v>
      </c>
      <c r="C256" s="204"/>
      <c r="D256" s="205"/>
      <c r="E256" s="206" t="s">
        <v>377</v>
      </c>
      <c r="F256" s="207"/>
      <c r="G256" s="207"/>
      <c r="H256" s="207"/>
      <c r="I256" s="207"/>
      <c r="J256" s="207"/>
      <c r="K256" s="207"/>
      <c r="L256" s="207"/>
      <c r="M256" s="207"/>
      <c r="N256" s="208"/>
      <c r="O256" s="209" t="s">
        <v>378</v>
      </c>
      <c r="P256" s="210"/>
      <c r="Q256" s="210"/>
      <c r="R256" s="210"/>
      <c r="S256" s="210"/>
      <c r="T256" s="210"/>
      <c r="U256" s="211"/>
      <c r="V256" s="212" t="s">
        <v>732</v>
      </c>
      <c r="W256" s="213"/>
      <c r="X256" s="212" t="s">
        <v>206</v>
      </c>
      <c r="Y256" s="213"/>
      <c r="Z256" s="214">
        <v>7</v>
      </c>
      <c r="AA256" s="215"/>
    </row>
    <row r="257" spans="2:27" s="103" customFormat="1" ht="15.75" customHeight="1" outlineLevel="1" x14ac:dyDescent="0.25">
      <c r="B257" s="203" t="s">
        <v>280</v>
      </c>
      <c r="C257" s="204"/>
      <c r="D257" s="205"/>
      <c r="E257" s="206" t="s">
        <v>379</v>
      </c>
      <c r="F257" s="207"/>
      <c r="G257" s="207"/>
      <c r="H257" s="207"/>
      <c r="I257" s="207"/>
      <c r="J257" s="207"/>
      <c r="K257" s="207"/>
      <c r="L257" s="207"/>
      <c r="M257" s="207"/>
      <c r="N257" s="208"/>
      <c r="O257" s="209" t="s">
        <v>380</v>
      </c>
      <c r="P257" s="210"/>
      <c r="Q257" s="210"/>
      <c r="R257" s="210"/>
      <c r="S257" s="210"/>
      <c r="T257" s="210"/>
      <c r="U257" s="211"/>
      <c r="V257" s="212" t="s">
        <v>733</v>
      </c>
      <c r="W257" s="213"/>
      <c r="X257" s="212" t="s">
        <v>206</v>
      </c>
      <c r="Y257" s="213"/>
      <c r="Z257" s="214">
        <v>5</v>
      </c>
      <c r="AA257" s="215"/>
    </row>
    <row r="258" spans="2:27" s="103" customFormat="1" ht="15.75" customHeight="1" outlineLevel="1" x14ac:dyDescent="0.25">
      <c r="B258" s="203" t="s">
        <v>281</v>
      </c>
      <c r="C258" s="204"/>
      <c r="D258" s="205"/>
      <c r="E258" s="206" t="s">
        <v>381</v>
      </c>
      <c r="F258" s="207"/>
      <c r="G258" s="207"/>
      <c r="H258" s="207"/>
      <c r="I258" s="207"/>
      <c r="J258" s="207"/>
      <c r="K258" s="207"/>
      <c r="L258" s="207"/>
      <c r="M258" s="207"/>
      <c r="N258" s="208"/>
      <c r="O258" s="209" t="s">
        <v>382</v>
      </c>
      <c r="P258" s="210"/>
      <c r="Q258" s="210"/>
      <c r="R258" s="210"/>
      <c r="S258" s="210"/>
      <c r="T258" s="210"/>
      <c r="U258" s="211"/>
      <c r="V258" s="212" t="s">
        <v>734</v>
      </c>
      <c r="W258" s="213"/>
      <c r="X258" s="212" t="s">
        <v>206</v>
      </c>
      <c r="Y258" s="213"/>
      <c r="Z258" s="214">
        <v>2</v>
      </c>
      <c r="AA258" s="215"/>
    </row>
    <row r="259" spans="2:27" s="104" customFormat="1" ht="15.75" customHeight="1" outlineLevel="1" x14ac:dyDescent="0.25">
      <c r="B259" s="234"/>
      <c r="C259" s="235"/>
      <c r="D259" s="235"/>
      <c r="E259" s="221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3"/>
      <c r="V259" s="212"/>
      <c r="W259" s="213"/>
      <c r="X259" s="251"/>
      <c r="Y259" s="213"/>
      <c r="Z259" s="289"/>
      <c r="AA259" s="240"/>
    </row>
    <row r="260" spans="2:27" s="103" customFormat="1" ht="15.75" customHeight="1" outlineLevel="1" x14ac:dyDescent="0.25">
      <c r="B260" s="203"/>
      <c r="C260" s="204"/>
      <c r="D260" s="205"/>
      <c r="E260" s="236" t="s">
        <v>384</v>
      </c>
      <c r="F260" s="236" t="s">
        <v>135</v>
      </c>
      <c r="G260" s="236" t="s">
        <v>135</v>
      </c>
      <c r="H260" s="236" t="s">
        <v>135</v>
      </c>
      <c r="I260" s="236" t="s">
        <v>135</v>
      </c>
      <c r="J260" s="236" t="s">
        <v>135</v>
      </c>
      <c r="K260" s="236" t="s">
        <v>135</v>
      </c>
      <c r="L260" s="236" t="s">
        <v>135</v>
      </c>
      <c r="M260" s="236" t="s">
        <v>135</v>
      </c>
      <c r="N260" s="236" t="s">
        <v>135</v>
      </c>
      <c r="O260" s="236" t="s">
        <v>135</v>
      </c>
      <c r="P260" s="236" t="s">
        <v>135</v>
      </c>
      <c r="Q260" s="236" t="s">
        <v>135</v>
      </c>
      <c r="R260" s="236" t="s">
        <v>135</v>
      </c>
      <c r="S260" s="236" t="s">
        <v>135</v>
      </c>
      <c r="T260" s="236" t="s">
        <v>135</v>
      </c>
      <c r="U260" s="236" t="s">
        <v>135</v>
      </c>
      <c r="V260" s="218"/>
      <c r="W260" s="218"/>
      <c r="X260" s="219"/>
      <c r="Y260" s="219"/>
      <c r="Z260" s="239"/>
      <c r="AA260" s="240"/>
    </row>
    <row r="261" spans="2:27" s="103" customFormat="1" ht="15.75" customHeight="1" outlineLevel="1" x14ac:dyDescent="0.25">
      <c r="B261" s="203" t="s">
        <v>515</v>
      </c>
      <c r="C261" s="204"/>
      <c r="D261" s="205"/>
      <c r="E261" s="206" t="s">
        <v>385</v>
      </c>
      <c r="F261" s="207"/>
      <c r="G261" s="207"/>
      <c r="H261" s="207"/>
      <c r="I261" s="207"/>
      <c r="J261" s="207"/>
      <c r="K261" s="207"/>
      <c r="L261" s="207"/>
      <c r="M261" s="207"/>
      <c r="N261" s="208"/>
      <c r="O261" s="209" t="s">
        <v>386</v>
      </c>
      <c r="P261" s="210"/>
      <c r="Q261" s="210"/>
      <c r="R261" s="210"/>
      <c r="S261" s="210"/>
      <c r="T261" s="210"/>
      <c r="U261" s="211"/>
      <c r="V261" s="212" t="s">
        <v>735</v>
      </c>
      <c r="W261" s="213"/>
      <c r="X261" s="212" t="s">
        <v>206</v>
      </c>
      <c r="Y261" s="213"/>
      <c r="Z261" s="214">
        <v>5</v>
      </c>
      <c r="AA261" s="215"/>
    </row>
    <row r="262" spans="2:27" s="103" customFormat="1" ht="15.75" customHeight="1" outlineLevel="1" x14ac:dyDescent="0.25">
      <c r="B262" s="203" t="s">
        <v>516</v>
      </c>
      <c r="C262" s="204"/>
      <c r="D262" s="205"/>
      <c r="E262" s="206" t="s">
        <v>387</v>
      </c>
      <c r="F262" s="207"/>
      <c r="G262" s="207"/>
      <c r="H262" s="207"/>
      <c r="I262" s="207"/>
      <c r="J262" s="207"/>
      <c r="K262" s="207"/>
      <c r="L262" s="207"/>
      <c r="M262" s="207"/>
      <c r="N262" s="208"/>
      <c r="O262" s="209" t="s">
        <v>388</v>
      </c>
      <c r="P262" s="210"/>
      <c r="Q262" s="210"/>
      <c r="R262" s="210"/>
      <c r="S262" s="210"/>
      <c r="T262" s="210"/>
      <c r="U262" s="211"/>
      <c r="V262" s="212" t="s">
        <v>736</v>
      </c>
      <c r="W262" s="213"/>
      <c r="X262" s="212" t="s">
        <v>206</v>
      </c>
      <c r="Y262" s="213"/>
      <c r="Z262" s="214">
        <v>80</v>
      </c>
      <c r="AA262" s="215"/>
    </row>
    <row r="263" spans="2:27" s="103" customFormat="1" ht="15.75" customHeight="1" outlineLevel="1" x14ac:dyDescent="0.25">
      <c r="B263" s="203" t="s">
        <v>517</v>
      </c>
      <c r="C263" s="204"/>
      <c r="D263" s="205"/>
      <c r="E263" s="206" t="s">
        <v>389</v>
      </c>
      <c r="F263" s="207"/>
      <c r="G263" s="207"/>
      <c r="H263" s="207"/>
      <c r="I263" s="207"/>
      <c r="J263" s="207"/>
      <c r="K263" s="207"/>
      <c r="L263" s="207"/>
      <c r="M263" s="207"/>
      <c r="N263" s="208"/>
      <c r="O263" s="209" t="s">
        <v>390</v>
      </c>
      <c r="P263" s="210"/>
      <c r="Q263" s="210"/>
      <c r="R263" s="210"/>
      <c r="S263" s="210"/>
      <c r="T263" s="210"/>
      <c r="U263" s="211"/>
      <c r="V263" s="212" t="s">
        <v>737</v>
      </c>
      <c r="W263" s="213"/>
      <c r="X263" s="212" t="s">
        <v>206</v>
      </c>
      <c r="Y263" s="213"/>
      <c r="Z263" s="214">
        <v>133</v>
      </c>
      <c r="AA263" s="215"/>
    </row>
    <row r="264" spans="2:27" s="103" customFormat="1" ht="15.75" customHeight="1" outlineLevel="1" x14ac:dyDescent="0.25">
      <c r="B264" s="203" t="s">
        <v>518</v>
      </c>
      <c r="C264" s="204"/>
      <c r="D264" s="205"/>
      <c r="E264" s="206" t="s">
        <v>391</v>
      </c>
      <c r="F264" s="207"/>
      <c r="G264" s="207"/>
      <c r="H264" s="207"/>
      <c r="I264" s="207"/>
      <c r="J264" s="207"/>
      <c r="K264" s="207"/>
      <c r="L264" s="207"/>
      <c r="M264" s="207"/>
      <c r="N264" s="208"/>
      <c r="O264" s="209" t="s">
        <v>421</v>
      </c>
      <c r="P264" s="210"/>
      <c r="Q264" s="210"/>
      <c r="R264" s="210"/>
      <c r="S264" s="210"/>
      <c r="T264" s="210"/>
      <c r="U264" s="211"/>
      <c r="V264" s="212" t="s">
        <v>735</v>
      </c>
      <c r="W264" s="213"/>
      <c r="X264" s="212" t="s">
        <v>206</v>
      </c>
      <c r="Y264" s="213"/>
      <c r="Z264" s="214">
        <v>20</v>
      </c>
      <c r="AA264" s="215"/>
    </row>
    <row r="265" spans="2:27" s="103" customFormat="1" ht="15.75" customHeight="1" outlineLevel="1" x14ac:dyDescent="0.25">
      <c r="B265" s="203" t="s">
        <v>519</v>
      </c>
      <c r="C265" s="204"/>
      <c r="D265" s="205"/>
      <c r="E265" s="206" t="s">
        <v>392</v>
      </c>
      <c r="F265" s="207"/>
      <c r="G265" s="207"/>
      <c r="H265" s="207"/>
      <c r="I265" s="207"/>
      <c r="J265" s="207"/>
      <c r="K265" s="207"/>
      <c r="L265" s="207"/>
      <c r="M265" s="207"/>
      <c r="N265" s="208"/>
      <c r="O265" s="209" t="s">
        <v>393</v>
      </c>
      <c r="P265" s="210"/>
      <c r="Q265" s="210"/>
      <c r="R265" s="210"/>
      <c r="S265" s="210"/>
      <c r="T265" s="210"/>
      <c r="U265" s="211"/>
      <c r="V265" s="212" t="s">
        <v>738</v>
      </c>
      <c r="W265" s="213"/>
      <c r="X265" s="212" t="s">
        <v>206</v>
      </c>
      <c r="Y265" s="213"/>
      <c r="Z265" s="214">
        <v>31</v>
      </c>
      <c r="AA265" s="215"/>
    </row>
    <row r="266" spans="2:27" s="103" customFormat="1" ht="15.75" customHeight="1" outlineLevel="1" x14ac:dyDescent="0.25">
      <c r="B266" s="203" t="s">
        <v>520</v>
      </c>
      <c r="C266" s="204"/>
      <c r="D266" s="205"/>
      <c r="E266" s="206" t="s">
        <v>394</v>
      </c>
      <c r="F266" s="207"/>
      <c r="G266" s="207"/>
      <c r="H266" s="207"/>
      <c r="I266" s="207"/>
      <c r="J266" s="207"/>
      <c r="K266" s="207"/>
      <c r="L266" s="207"/>
      <c r="M266" s="207"/>
      <c r="N266" s="208"/>
      <c r="O266" s="209" t="s">
        <v>395</v>
      </c>
      <c r="P266" s="210"/>
      <c r="Q266" s="210"/>
      <c r="R266" s="210"/>
      <c r="S266" s="210"/>
      <c r="T266" s="210"/>
      <c r="U266" s="211"/>
      <c r="V266" s="212" t="s">
        <v>737</v>
      </c>
      <c r="W266" s="213"/>
      <c r="X266" s="212" t="s">
        <v>206</v>
      </c>
      <c r="Y266" s="213"/>
      <c r="Z266" s="214">
        <v>47</v>
      </c>
      <c r="AA266" s="215"/>
    </row>
    <row r="267" spans="2:27" s="103" customFormat="1" ht="15.75" customHeight="1" outlineLevel="1" x14ac:dyDescent="0.25">
      <c r="B267" s="203" t="s">
        <v>521</v>
      </c>
      <c r="C267" s="204"/>
      <c r="D267" s="205"/>
      <c r="E267" s="206" t="s">
        <v>396</v>
      </c>
      <c r="F267" s="207"/>
      <c r="G267" s="207"/>
      <c r="H267" s="207"/>
      <c r="I267" s="207"/>
      <c r="J267" s="207"/>
      <c r="K267" s="207"/>
      <c r="L267" s="207"/>
      <c r="M267" s="207"/>
      <c r="N267" s="208"/>
      <c r="O267" s="209" t="s">
        <v>397</v>
      </c>
      <c r="P267" s="210"/>
      <c r="Q267" s="210"/>
      <c r="R267" s="210"/>
      <c r="S267" s="210"/>
      <c r="T267" s="210"/>
      <c r="U267" s="211"/>
      <c r="V267" s="212" t="s">
        <v>739</v>
      </c>
      <c r="W267" s="213"/>
      <c r="X267" s="212" t="s">
        <v>206</v>
      </c>
      <c r="Y267" s="213"/>
      <c r="Z267" s="214">
        <v>1000</v>
      </c>
      <c r="AA267" s="215"/>
    </row>
    <row r="268" spans="2:27" s="104" customFormat="1" ht="15.75" customHeight="1" outlineLevel="1" x14ac:dyDescent="0.25">
      <c r="B268" s="234"/>
      <c r="C268" s="235"/>
      <c r="D268" s="235"/>
      <c r="E268" s="221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3"/>
      <c r="V268" s="212"/>
      <c r="W268" s="213"/>
      <c r="X268" s="251"/>
      <c r="Y268" s="213"/>
      <c r="Z268" s="289"/>
      <c r="AA268" s="240"/>
    </row>
    <row r="269" spans="2:27" s="103" customFormat="1" ht="15.75" customHeight="1" outlineLevel="1" x14ac:dyDescent="0.25">
      <c r="B269" s="203"/>
      <c r="C269" s="204"/>
      <c r="D269" s="205"/>
      <c r="E269" s="236" t="s">
        <v>398</v>
      </c>
      <c r="F269" s="236" t="s">
        <v>135</v>
      </c>
      <c r="G269" s="236" t="s">
        <v>135</v>
      </c>
      <c r="H269" s="236" t="s">
        <v>135</v>
      </c>
      <c r="I269" s="236" t="s">
        <v>135</v>
      </c>
      <c r="J269" s="236" t="s">
        <v>135</v>
      </c>
      <c r="K269" s="236" t="s">
        <v>135</v>
      </c>
      <c r="L269" s="236" t="s">
        <v>135</v>
      </c>
      <c r="M269" s="236" t="s">
        <v>135</v>
      </c>
      <c r="N269" s="236" t="s">
        <v>135</v>
      </c>
      <c r="O269" s="236" t="s">
        <v>135</v>
      </c>
      <c r="P269" s="236" t="s">
        <v>135</v>
      </c>
      <c r="Q269" s="236" t="s">
        <v>135</v>
      </c>
      <c r="R269" s="236" t="s">
        <v>135</v>
      </c>
      <c r="S269" s="236" t="s">
        <v>135</v>
      </c>
      <c r="T269" s="236" t="s">
        <v>135</v>
      </c>
      <c r="U269" s="236" t="s">
        <v>135</v>
      </c>
      <c r="V269" s="218"/>
      <c r="W269" s="218"/>
      <c r="X269" s="219"/>
      <c r="Y269" s="219"/>
      <c r="Z269" s="239"/>
      <c r="AA269" s="240"/>
    </row>
    <row r="270" spans="2:27" s="103" customFormat="1" ht="15.75" customHeight="1" outlineLevel="1" x14ac:dyDescent="0.25">
      <c r="B270" s="203" t="s">
        <v>522</v>
      </c>
      <c r="C270" s="204"/>
      <c r="D270" s="205"/>
      <c r="E270" s="206" t="s">
        <v>399</v>
      </c>
      <c r="F270" s="207"/>
      <c r="G270" s="207"/>
      <c r="H270" s="207"/>
      <c r="I270" s="207"/>
      <c r="J270" s="207"/>
      <c r="K270" s="207"/>
      <c r="L270" s="207"/>
      <c r="M270" s="207"/>
      <c r="N270" s="208"/>
      <c r="O270" s="209" t="s">
        <v>400</v>
      </c>
      <c r="P270" s="210"/>
      <c r="Q270" s="210"/>
      <c r="R270" s="210"/>
      <c r="S270" s="210"/>
      <c r="T270" s="210"/>
      <c r="U270" s="211"/>
      <c r="V270" s="212" t="s">
        <v>740</v>
      </c>
      <c r="W270" s="213"/>
      <c r="X270" s="212" t="s">
        <v>206</v>
      </c>
      <c r="Y270" s="213"/>
      <c r="Z270" s="214">
        <v>200</v>
      </c>
      <c r="AA270" s="215"/>
    </row>
    <row r="271" spans="2:27" s="103" customFormat="1" ht="15.75" customHeight="1" outlineLevel="1" x14ac:dyDescent="0.25">
      <c r="B271" s="203" t="s">
        <v>523</v>
      </c>
      <c r="C271" s="204"/>
      <c r="D271" s="205"/>
      <c r="E271" s="206" t="s">
        <v>401</v>
      </c>
      <c r="F271" s="207"/>
      <c r="G271" s="207"/>
      <c r="H271" s="207"/>
      <c r="I271" s="207"/>
      <c r="J271" s="207"/>
      <c r="K271" s="207"/>
      <c r="L271" s="207"/>
      <c r="M271" s="207"/>
      <c r="N271" s="208"/>
      <c r="O271" s="209" t="s">
        <v>402</v>
      </c>
      <c r="P271" s="210"/>
      <c r="Q271" s="210"/>
      <c r="R271" s="210"/>
      <c r="S271" s="210"/>
      <c r="T271" s="210"/>
      <c r="U271" s="211"/>
      <c r="V271" s="212" t="s">
        <v>741</v>
      </c>
      <c r="W271" s="213"/>
      <c r="X271" s="212" t="s">
        <v>206</v>
      </c>
      <c r="Y271" s="213"/>
      <c r="Z271" s="214">
        <v>150</v>
      </c>
      <c r="AA271" s="215"/>
    </row>
    <row r="272" spans="2:27" s="103" customFormat="1" ht="15.75" customHeight="1" outlineLevel="1" x14ac:dyDescent="0.25">
      <c r="B272" s="203" t="s">
        <v>524</v>
      </c>
      <c r="C272" s="204"/>
      <c r="D272" s="205"/>
      <c r="E272" s="206" t="s">
        <v>403</v>
      </c>
      <c r="F272" s="207"/>
      <c r="G272" s="207"/>
      <c r="H272" s="207"/>
      <c r="I272" s="207"/>
      <c r="J272" s="207"/>
      <c r="K272" s="207"/>
      <c r="L272" s="207"/>
      <c r="M272" s="207"/>
      <c r="N272" s="208"/>
      <c r="O272" s="209" t="s">
        <v>404</v>
      </c>
      <c r="P272" s="210"/>
      <c r="Q272" s="210"/>
      <c r="R272" s="210"/>
      <c r="S272" s="210"/>
      <c r="T272" s="210"/>
      <c r="U272" s="211"/>
      <c r="V272" s="212" t="s">
        <v>741</v>
      </c>
      <c r="W272" s="213"/>
      <c r="X272" s="212" t="s">
        <v>206</v>
      </c>
      <c r="Y272" s="213"/>
      <c r="Z272" s="214">
        <v>100</v>
      </c>
      <c r="AA272" s="215"/>
    </row>
    <row r="273" spans="2:27" s="103" customFormat="1" ht="15.75" customHeight="1" outlineLevel="1" x14ac:dyDescent="0.25">
      <c r="B273" s="203" t="s">
        <v>525</v>
      </c>
      <c r="C273" s="204"/>
      <c r="D273" s="205"/>
      <c r="E273" s="206" t="s">
        <v>405</v>
      </c>
      <c r="F273" s="207"/>
      <c r="G273" s="207"/>
      <c r="H273" s="207"/>
      <c r="I273" s="207"/>
      <c r="J273" s="207"/>
      <c r="K273" s="207"/>
      <c r="L273" s="207"/>
      <c r="M273" s="207"/>
      <c r="N273" s="208"/>
      <c r="O273" s="209" t="s">
        <v>406</v>
      </c>
      <c r="P273" s="210"/>
      <c r="Q273" s="210"/>
      <c r="R273" s="210"/>
      <c r="S273" s="210"/>
      <c r="T273" s="210"/>
      <c r="U273" s="211"/>
      <c r="V273" s="212" t="s">
        <v>741</v>
      </c>
      <c r="W273" s="213"/>
      <c r="X273" s="212" t="s">
        <v>206</v>
      </c>
      <c r="Y273" s="213"/>
      <c r="Z273" s="214">
        <v>100</v>
      </c>
      <c r="AA273" s="215"/>
    </row>
    <row r="274" spans="2:27" s="103" customFormat="1" ht="15.75" customHeight="1" outlineLevel="1" x14ac:dyDescent="0.25">
      <c r="B274" s="203" t="s">
        <v>526</v>
      </c>
      <c r="C274" s="204"/>
      <c r="D274" s="205"/>
      <c r="E274" s="206" t="s">
        <v>407</v>
      </c>
      <c r="F274" s="207"/>
      <c r="G274" s="207"/>
      <c r="H274" s="207"/>
      <c r="I274" s="207"/>
      <c r="J274" s="207"/>
      <c r="K274" s="207"/>
      <c r="L274" s="207"/>
      <c r="M274" s="207"/>
      <c r="N274" s="208"/>
      <c r="O274" s="209" t="s">
        <v>408</v>
      </c>
      <c r="P274" s="210"/>
      <c r="Q274" s="210"/>
      <c r="R274" s="210"/>
      <c r="S274" s="210"/>
      <c r="T274" s="210"/>
      <c r="U274" s="211"/>
      <c r="V274" s="212" t="s">
        <v>742</v>
      </c>
      <c r="W274" s="213"/>
      <c r="X274" s="212" t="s">
        <v>206</v>
      </c>
      <c r="Y274" s="213"/>
      <c r="Z274" s="214">
        <v>1000</v>
      </c>
      <c r="AA274" s="215"/>
    </row>
    <row r="275" spans="2:27" s="103" customFormat="1" ht="15.75" customHeight="1" outlineLevel="1" x14ac:dyDescent="0.25">
      <c r="B275" s="203" t="s">
        <v>527</v>
      </c>
      <c r="C275" s="204"/>
      <c r="D275" s="205"/>
      <c r="E275" s="206" t="s">
        <v>409</v>
      </c>
      <c r="F275" s="207"/>
      <c r="G275" s="207"/>
      <c r="H275" s="207"/>
      <c r="I275" s="207"/>
      <c r="J275" s="207"/>
      <c r="K275" s="207"/>
      <c r="L275" s="207"/>
      <c r="M275" s="207"/>
      <c r="N275" s="208"/>
      <c r="O275" s="209" t="s">
        <v>410</v>
      </c>
      <c r="P275" s="210"/>
      <c r="Q275" s="210"/>
      <c r="R275" s="210"/>
      <c r="S275" s="210"/>
      <c r="T275" s="210"/>
      <c r="U275" s="211"/>
      <c r="V275" s="212" t="s">
        <v>743</v>
      </c>
      <c r="W275" s="213"/>
      <c r="X275" s="212" t="s">
        <v>206</v>
      </c>
      <c r="Y275" s="213"/>
      <c r="Z275" s="214">
        <v>100</v>
      </c>
      <c r="AA275" s="215"/>
    </row>
    <row r="276" spans="2:27" s="104" customFormat="1" ht="15.75" customHeight="1" outlineLevel="1" x14ac:dyDescent="0.25">
      <c r="B276" s="234"/>
      <c r="C276" s="235"/>
      <c r="D276" s="235"/>
      <c r="E276" s="221"/>
      <c r="F276" s="222"/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  <c r="T276" s="222"/>
      <c r="U276" s="223"/>
      <c r="V276" s="212"/>
      <c r="W276" s="213"/>
      <c r="X276" s="251"/>
      <c r="Y276" s="213"/>
      <c r="Z276" s="289"/>
      <c r="AA276" s="240"/>
    </row>
    <row r="277" spans="2:27" s="103" customFormat="1" ht="15.75" customHeight="1" outlineLevel="1" x14ac:dyDescent="0.25">
      <c r="B277" s="203"/>
      <c r="C277" s="204"/>
      <c r="D277" s="205"/>
      <c r="E277" s="236" t="s">
        <v>411</v>
      </c>
      <c r="F277" s="236" t="s">
        <v>135</v>
      </c>
      <c r="G277" s="236" t="s">
        <v>135</v>
      </c>
      <c r="H277" s="236" t="s">
        <v>135</v>
      </c>
      <c r="I277" s="236" t="s">
        <v>135</v>
      </c>
      <c r="J277" s="236" t="s">
        <v>135</v>
      </c>
      <c r="K277" s="236" t="s">
        <v>135</v>
      </c>
      <c r="L277" s="236" t="s">
        <v>135</v>
      </c>
      <c r="M277" s="236" t="s">
        <v>135</v>
      </c>
      <c r="N277" s="236" t="s">
        <v>135</v>
      </c>
      <c r="O277" s="236" t="s">
        <v>135</v>
      </c>
      <c r="P277" s="236" t="s">
        <v>135</v>
      </c>
      <c r="Q277" s="236" t="s">
        <v>135</v>
      </c>
      <c r="R277" s="236" t="s">
        <v>135</v>
      </c>
      <c r="S277" s="236" t="s">
        <v>135</v>
      </c>
      <c r="T277" s="236" t="s">
        <v>135</v>
      </c>
      <c r="U277" s="236" t="s">
        <v>135</v>
      </c>
      <c r="V277" s="218"/>
      <c r="W277" s="218"/>
      <c r="X277" s="219"/>
      <c r="Y277" s="219"/>
      <c r="Z277" s="239"/>
      <c r="AA277" s="240"/>
    </row>
    <row r="278" spans="2:27" s="103" customFormat="1" ht="15.75" customHeight="1" outlineLevel="1" x14ac:dyDescent="0.25">
      <c r="B278" s="203" t="s">
        <v>528</v>
      </c>
      <c r="C278" s="204"/>
      <c r="D278" s="205"/>
      <c r="E278" s="206" t="s">
        <v>412</v>
      </c>
      <c r="F278" s="207"/>
      <c r="G278" s="207"/>
      <c r="H278" s="207"/>
      <c r="I278" s="207"/>
      <c r="J278" s="207"/>
      <c r="K278" s="207"/>
      <c r="L278" s="207"/>
      <c r="M278" s="207"/>
      <c r="N278" s="208"/>
      <c r="O278" s="209" t="s">
        <v>413</v>
      </c>
      <c r="P278" s="210"/>
      <c r="Q278" s="210"/>
      <c r="R278" s="210"/>
      <c r="S278" s="210"/>
      <c r="T278" s="210"/>
      <c r="U278" s="211"/>
      <c r="V278" s="212" t="s">
        <v>11</v>
      </c>
      <c r="W278" s="213"/>
      <c r="X278" s="212" t="s">
        <v>121</v>
      </c>
      <c r="Y278" s="213"/>
      <c r="Z278" s="214">
        <v>177</v>
      </c>
      <c r="AA278" s="215"/>
    </row>
    <row r="279" spans="2:27" s="103" customFormat="1" ht="15.75" customHeight="1" outlineLevel="1" x14ac:dyDescent="0.25">
      <c r="B279" s="203" t="s">
        <v>529</v>
      </c>
      <c r="C279" s="204"/>
      <c r="D279" s="205"/>
      <c r="E279" s="206" t="s">
        <v>414</v>
      </c>
      <c r="F279" s="207"/>
      <c r="G279" s="207"/>
      <c r="H279" s="207"/>
      <c r="I279" s="207"/>
      <c r="J279" s="207"/>
      <c r="K279" s="207"/>
      <c r="L279" s="207"/>
      <c r="M279" s="207"/>
      <c r="N279" s="208"/>
      <c r="O279" s="209" t="s">
        <v>415</v>
      </c>
      <c r="P279" s="210"/>
      <c r="Q279" s="210"/>
      <c r="R279" s="210"/>
      <c r="S279" s="210"/>
      <c r="T279" s="210"/>
      <c r="U279" s="211"/>
      <c r="V279" s="212" t="s">
        <v>740</v>
      </c>
      <c r="W279" s="213"/>
      <c r="X279" s="212" t="s">
        <v>206</v>
      </c>
      <c r="Y279" s="213"/>
      <c r="Z279" s="214">
        <v>100</v>
      </c>
      <c r="AA279" s="215"/>
    </row>
    <row r="280" spans="2:27" s="103" customFormat="1" ht="15.75" customHeight="1" outlineLevel="1" x14ac:dyDescent="0.25">
      <c r="B280" s="203" t="s">
        <v>530</v>
      </c>
      <c r="C280" s="204"/>
      <c r="D280" s="205"/>
      <c r="E280" s="206" t="s">
        <v>416</v>
      </c>
      <c r="F280" s="207"/>
      <c r="G280" s="207"/>
      <c r="H280" s="207"/>
      <c r="I280" s="207"/>
      <c r="J280" s="207"/>
      <c r="K280" s="207"/>
      <c r="L280" s="207"/>
      <c r="M280" s="207"/>
      <c r="N280" s="208"/>
      <c r="O280" s="209" t="s">
        <v>417</v>
      </c>
      <c r="P280" s="210"/>
      <c r="Q280" s="210"/>
      <c r="R280" s="210"/>
      <c r="S280" s="210"/>
      <c r="T280" s="210"/>
      <c r="U280" s="211"/>
      <c r="V280" s="212" t="s">
        <v>744</v>
      </c>
      <c r="W280" s="213"/>
      <c r="X280" s="212" t="s">
        <v>206</v>
      </c>
      <c r="Y280" s="213"/>
      <c r="Z280" s="214">
        <v>3260</v>
      </c>
      <c r="AA280" s="215"/>
    </row>
    <row r="281" spans="2:27" s="104" customFormat="1" ht="15.75" customHeight="1" outlineLevel="1" x14ac:dyDescent="0.25">
      <c r="B281" s="234"/>
      <c r="C281" s="235"/>
      <c r="D281" s="235"/>
      <c r="E281" s="221"/>
      <c r="F281" s="222"/>
      <c r="G281" s="222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3"/>
      <c r="V281" s="212"/>
      <c r="W281" s="213"/>
      <c r="X281" s="251"/>
      <c r="Y281" s="213"/>
      <c r="Z281" s="289"/>
      <c r="AA281" s="240"/>
    </row>
    <row r="282" spans="2:27" s="103" customFormat="1" ht="15.75" customHeight="1" outlineLevel="1" x14ac:dyDescent="0.25">
      <c r="B282" s="203"/>
      <c r="C282" s="204"/>
      <c r="D282" s="205"/>
      <c r="E282" s="236" t="s">
        <v>418</v>
      </c>
      <c r="F282" s="236" t="s">
        <v>135</v>
      </c>
      <c r="G282" s="236" t="s">
        <v>135</v>
      </c>
      <c r="H282" s="236" t="s">
        <v>135</v>
      </c>
      <c r="I282" s="236" t="s">
        <v>135</v>
      </c>
      <c r="J282" s="236" t="s">
        <v>135</v>
      </c>
      <c r="K282" s="236" t="s">
        <v>135</v>
      </c>
      <c r="L282" s="236" t="s">
        <v>135</v>
      </c>
      <c r="M282" s="236" t="s">
        <v>135</v>
      </c>
      <c r="N282" s="236" t="s">
        <v>135</v>
      </c>
      <c r="O282" s="236" t="s">
        <v>135</v>
      </c>
      <c r="P282" s="236" t="s">
        <v>135</v>
      </c>
      <c r="Q282" s="236" t="s">
        <v>135</v>
      </c>
      <c r="R282" s="236" t="s">
        <v>135</v>
      </c>
      <c r="S282" s="236" t="s">
        <v>135</v>
      </c>
      <c r="T282" s="236" t="s">
        <v>135</v>
      </c>
      <c r="U282" s="236" t="s">
        <v>135</v>
      </c>
      <c r="V282" s="218"/>
      <c r="W282" s="218"/>
      <c r="X282" s="219"/>
      <c r="Y282" s="219"/>
      <c r="Z282" s="239"/>
      <c r="AA282" s="240"/>
    </row>
    <row r="283" spans="2:27" s="103" customFormat="1" ht="15.75" customHeight="1" outlineLevel="1" x14ac:dyDescent="0.25">
      <c r="B283" s="203" t="s">
        <v>531</v>
      </c>
      <c r="C283" s="204"/>
      <c r="D283" s="205"/>
      <c r="E283" s="206" t="s">
        <v>419</v>
      </c>
      <c r="F283" s="207"/>
      <c r="G283" s="207"/>
      <c r="H283" s="207"/>
      <c r="I283" s="207"/>
      <c r="J283" s="207"/>
      <c r="K283" s="207"/>
      <c r="L283" s="207"/>
      <c r="M283" s="207"/>
      <c r="N283" s="208"/>
      <c r="O283" s="209" t="s">
        <v>420</v>
      </c>
      <c r="P283" s="210"/>
      <c r="Q283" s="210"/>
      <c r="R283" s="210"/>
      <c r="S283" s="210"/>
      <c r="T283" s="210"/>
      <c r="U283" s="211"/>
      <c r="V283" s="212" t="s">
        <v>11</v>
      </c>
      <c r="W283" s="213"/>
      <c r="X283" s="212" t="s">
        <v>121</v>
      </c>
      <c r="Y283" s="213"/>
      <c r="Z283" s="214">
        <v>577.5</v>
      </c>
      <c r="AA283" s="215"/>
    </row>
    <row r="284" spans="2:27" s="103" customFormat="1" ht="18" customHeight="1" x14ac:dyDescent="0.25">
      <c r="B284" s="226">
        <v>12</v>
      </c>
      <c r="C284" s="227"/>
      <c r="D284" s="228"/>
      <c r="E284" s="229" t="s">
        <v>99</v>
      </c>
      <c r="F284" s="230"/>
      <c r="G284" s="230"/>
      <c r="H284" s="230"/>
      <c r="I284" s="230"/>
      <c r="J284" s="230"/>
      <c r="K284" s="230"/>
      <c r="L284" s="230"/>
      <c r="M284" s="230"/>
      <c r="N284" s="230"/>
      <c r="O284" s="230"/>
      <c r="P284" s="230"/>
      <c r="Q284" s="230"/>
      <c r="R284" s="230"/>
      <c r="S284" s="230"/>
      <c r="T284" s="230"/>
      <c r="U284" s="231"/>
      <c r="V284" s="120"/>
      <c r="W284" s="121"/>
      <c r="X284" s="232"/>
      <c r="Y284" s="233"/>
      <c r="Z284" s="118"/>
      <c r="AA284" s="164"/>
    </row>
    <row r="285" spans="2:27" s="103" customFormat="1" ht="18" customHeight="1" outlineLevel="1" x14ac:dyDescent="0.25">
      <c r="B285" s="203" t="s">
        <v>270</v>
      </c>
      <c r="C285" s="204"/>
      <c r="D285" s="205"/>
      <c r="E285" s="209" t="s">
        <v>99</v>
      </c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1"/>
      <c r="V285" s="212" t="s">
        <v>11</v>
      </c>
      <c r="W285" s="213"/>
      <c r="X285" s="212" t="s">
        <v>121</v>
      </c>
      <c r="Y285" s="213"/>
      <c r="Z285" s="216">
        <f>550+27.52</f>
        <v>577.52</v>
      </c>
      <c r="AA285" s="217"/>
    </row>
    <row r="286" spans="2:27" s="103" customFormat="1" ht="18" customHeight="1" x14ac:dyDescent="0.25">
      <c r="B286" s="226">
        <v>13</v>
      </c>
      <c r="C286" s="227"/>
      <c r="D286" s="228"/>
      <c r="E286" s="291" t="s">
        <v>328</v>
      </c>
      <c r="F286" s="292"/>
      <c r="G286" s="292"/>
      <c r="H286" s="292"/>
      <c r="I286" s="292"/>
      <c r="J286" s="292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  <c r="U286" s="293"/>
      <c r="V286" s="120"/>
      <c r="W286" s="121"/>
      <c r="X286" s="232"/>
      <c r="Y286" s="233"/>
      <c r="Z286" s="118"/>
      <c r="AA286" s="164"/>
    </row>
    <row r="287" spans="2:27" s="103" customFormat="1" ht="18" customHeight="1" outlineLevel="1" x14ac:dyDescent="0.25">
      <c r="B287" s="203" t="s">
        <v>271</v>
      </c>
      <c r="C287" s="204"/>
      <c r="D287" s="205"/>
      <c r="E287" s="209" t="s">
        <v>329</v>
      </c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  <c r="S287" s="210"/>
      <c r="T287" s="210"/>
      <c r="U287" s="211"/>
      <c r="V287" s="212" t="s">
        <v>11</v>
      </c>
      <c r="W287" s="213"/>
      <c r="X287" s="212" t="s">
        <v>206</v>
      </c>
      <c r="Y287" s="213"/>
      <c r="Z287" s="216">
        <v>1</v>
      </c>
      <c r="AA287" s="217"/>
    </row>
    <row r="288" spans="2:27" ht="18" customHeight="1" x14ac:dyDescent="0.25">
      <c r="B288" s="111"/>
      <c r="C288" s="111"/>
      <c r="D288" s="111"/>
    </row>
  </sheetData>
  <autoFilter ref="B12:AA12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2" showButton="0"/>
    <filterColumn colId="24" showButton="0"/>
    <filterColumn colId="25" showButton="0"/>
  </autoFilter>
  <mergeCells count="1381">
    <mergeCell ref="Z248:AA248"/>
    <mergeCell ref="E281:U281"/>
    <mergeCell ref="V281:W281"/>
    <mergeCell ref="Z281:AA281"/>
    <mergeCell ref="E282:U282"/>
    <mergeCell ref="V282:W282"/>
    <mergeCell ref="X282:Y282"/>
    <mergeCell ref="Z282:AA282"/>
    <mergeCell ref="Z280:AA280"/>
    <mergeCell ref="E270:N270"/>
    <mergeCell ref="B276:D276"/>
    <mergeCell ref="E276:U276"/>
    <mergeCell ref="V276:W276"/>
    <mergeCell ref="X276:Y276"/>
    <mergeCell ref="Z276:AA276"/>
    <mergeCell ref="B277:D277"/>
    <mergeCell ref="E277:U277"/>
    <mergeCell ref="V277:W277"/>
    <mergeCell ref="X277:Y277"/>
    <mergeCell ref="Z277:AA277"/>
    <mergeCell ref="E271:N271"/>
    <mergeCell ref="O271:U271"/>
    <mergeCell ref="E272:N272"/>
    <mergeCell ref="O272:U272"/>
    <mergeCell ref="E273:N273"/>
    <mergeCell ref="O273:U273"/>
    <mergeCell ref="V273:W273"/>
    <mergeCell ref="Z273:AA273"/>
    <mergeCell ref="E274:N274"/>
    <mergeCell ref="O274:U274"/>
    <mergeCell ref="E265:N265"/>
    <mergeCell ref="O265:U265"/>
    <mergeCell ref="B283:D283"/>
    <mergeCell ref="E283:N283"/>
    <mergeCell ref="O283:U283"/>
    <mergeCell ref="V283:W283"/>
    <mergeCell ref="X283:Y283"/>
    <mergeCell ref="Z283:AA283"/>
    <mergeCell ref="B279:D279"/>
    <mergeCell ref="E279:N279"/>
    <mergeCell ref="O279:U279"/>
    <mergeCell ref="V279:W279"/>
    <mergeCell ref="X279:Y279"/>
    <mergeCell ref="Z279:AA279"/>
    <mergeCell ref="B280:D280"/>
    <mergeCell ref="E280:N280"/>
    <mergeCell ref="O280:U280"/>
    <mergeCell ref="V280:W280"/>
    <mergeCell ref="X280:Y280"/>
    <mergeCell ref="O267:U267"/>
    <mergeCell ref="X266:Y266"/>
    <mergeCell ref="Z266:AA266"/>
    <mergeCell ref="Z265:AA265"/>
    <mergeCell ref="V259:W259"/>
    <mergeCell ref="X259:Y259"/>
    <mergeCell ref="Z259:AA259"/>
    <mergeCell ref="B260:D260"/>
    <mergeCell ref="V260:W260"/>
    <mergeCell ref="X260:Y260"/>
    <mergeCell ref="Z260:AA260"/>
    <mergeCell ref="Z261:AA261"/>
    <mergeCell ref="B269:D269"/>
    <mergeCell ref="V269:W269"/>
    <mergeCell ref="X269:Y269"/>
    <mergeCell ref="Z269:AA269"/>
    <mergeCell ref="E260:U260"/>
    <mergeCell ref="V263:W263"/>
    <mergeCell ref="X263:Y263"/>
    <mergeCell ref="E275:N275"/>
    <mergeCell ref="O275:U275"/>
    <mergeCell ref="V275:W275"/>
    <mergeCell ref="Z275:AA275"/>
    <mergeCell ref="B268:D268"/>
    <mergeCell ref="E268:U268"/>
    <mergeCell ref="V268:W268"/>
    <mergeCell ref="X268:Y268"/>
    <mergeCell ref="Z268:AA268"/>
    <mergeCell ref="B271:D271"/>
    <mergeCell ref="V271:W271"/>
    <mergeCell ref="X271:Y271"/>
    <mergeCell ref="Z271:AA271"/>
    <mergeCell ref="B273:D273"/>
    <mergeCell ref="X273:Y273"/>
    <mergeCell ref="B274:D274"/>
    <mergeCell ref="V274:W274"/>
    <mergeCell ref="X274:Y274"/>
    <mergeCell ref="Z274:AA274"/>
    <mergeCell ref="O270:U270"/>
    <mergeCell ref="B244:D244"/>
    <mergeCell ref="E244:U244"/>
    <mergeCell ref="X244:Y244"/>
    <mergeCell ref="B245:D245"/>
    <mergeCell ref="E245:U245"/>
    <mergeCell ref="V245:W245"/>
    <mergeCell ref="X245:Y245"/>
    <mergeCell ref="Z245:AA245"/>
    <mergeCell ref="B246:D246"/>
    <mergeCell ref="E246:U246"/>
    <mergeCell ref="V246:W246"/>
    <mergeCell ref="X246:Y246"/>
    <mergeCell ref="Z246:AA246"/>
    <mergeCell ref="X247:Y247"/>
    <mergeCell ref="Z247:AA247"/>
    <mergeCell ref="E254:N254"/>
    <mergeCell ref="O254:U254"/>
    <mergeCell ref="B249:D249"/>
    <mergeCell ref="E249:U249"/>
    <mergeCell ref="X249:Y249"/>
    <mergeCell ref="B250:D250"/>
    <mergeCell ref="E250:U250"/>
    <mergeCell ref="V250:W250"/>
    <mergeCell ref="X250:Y250"/>
    <mergeCell ref="Z250:AA250"/>
    <mergeCell ref="B253:D253"/>
    <mergeCell ref="E253:U253"/>
    <mergeCell ref="V253:W253"/>
    <mergeCell ref="X253:Y253"/>
    <mergeCell ref="Z253:AA253"/>
    <mergeCell ref="V248:W248"/>
    <mergeCell ref="X248:Y248"/>
    <mergeCell ref="B241:D241"/>
    <mergeCell ref="E241:U241"/>
    <mergeCell ref="V241:W241"/>
    <mergeCell ref="X241:Y241"/>
    <mergeCell ref="Z241:AA241"/>
    <mergeCell ref="B242:D242"/>
    <mergeCell ref="E242:U242"/>
    <mergeCell ref="V242:W242"/>
    <mergeCell ref="X242:Y242"/>
    <mergeCell ref="Z242:AA242"/>
    <mergeCell ref="B243:D243"/>
    <mergeCell ref="E243:U243"/>
    <mergeCell ref="V243:W243"/>
    <mergeCell ref="X243:Y243"/>
    <mergeCell ref="Z243:AA243"/>
    <mergeCell ref="B117:D117"/>
    <mergeCell ref="E117:U117"/>
    <mergeCell ref="V117:W117"/>
    <mergeCell ref="X117:Y117"/>
    <mergeCell ref="Z117:AA117"/>
    <mergeCell ref="B118:D118"/>
    <mergeCell ref="E118:U118"/>
    <mergeCell ref="V118:W118"/>
    <mergeCell ref="X118:Y118"/>
    <mergeCell ref="Z118:AA118"/>
    <mergeCell ref="B119:D119"/>
    <mergeCell ref="E119:U119"/>
    <mergeCell ref="V119:W119"/>
    <mergeCell ref="X119:Y119"/>
    <mergeCell ref="Z119:AA119"/>
    <mergeCell ref="B120:D120"/>
    <mergeCell ref="E120:U120"/>
    <mergeCell ref="B237:D237"/>
    <mergeCell ref="E237:U237"/>
    <mergeCell ref="V237:W237"/>
    <mergeCell ref="X237:Y237"/>
    <mergeCell ref="Z237:AA237"/>
    <mergeCell ref="B238:D238"/>
    <mergeCell ref="E238:U238"/>
    <mergeCell ref="V238:W238"/>
    <mergeCell ref="X238:Y238"/>
    <mergeCell ref="Z238:AA238"/>
    <mergeCell ref="B239:D239"/>
    <mergeCell ref="E239:U239"/>
    <mergeCell ref="V239:W239"/>
    <mergeCell ref="X239:Y239"/>
    <mergeCell ref="Z239:AA239"/>
    <mergeCell ref="B240:D240"/>
    <mergeCell ref="E240:U240"/>
    <mergeCell ref="V240:W240"/>
    <mergeCell ref="X240:Y240"/>
    <mergeCell ref="Z240:AA240"/>
    <mergeCell ref="V233:W233"/>
    <mergeCell ref="X233:Y233"/>
    <mergeCell ref="Z233:AA233"/>
    <mergeCell ref="B234:D234"/>
    <mergeCell ref="E234:U234"/>
    <mergeCell ref="V234:W234"/>
    <mergeCell ref="X234:Y234"/>
    <mergeCell ref="Z234:AA234"/>
    <mergeCell ref="B232:D232"/>
    <mergeCell ref="E232:U232"/>
    <mergeCell ref="V232:W232"/>
    <mergeCell ref="X232:Y232"/>
    <mergeCell ref="Z232:AA232"/>
    <mergeCell ref="B236:D236"/>
    <mergeCell ref="E236:U236"/>
    <mergeCell ref="V236:W236"/>
    <mergeCell ref="X236:Y236"/>
    <mergeCell ref="Z236:AA236"/>
    <mergeCell ref="B235:D235"/>
    <mergeCell ref="E235:U235"/>
    <mergeCell ref="V235:W235"/>
    <mergeCell ref="X235:Y235"/>
    <mergeCell ref="Z235:AA235"/>
    <mergeCell ref="B233:D233"/>
    <mergeCell ref="E233:U233"/>
    <mergeCell ref="B231:D231"/>
    <mergeCell ref="E231:U231"/>
    <mergeCell ref="V231:W231"/>
    <mergeCell ref="X231:Y231"/>
    <mergeCell ref="Z231:AA231"/>
    <mergeCell ref="B230:D230"/>
    <mergeCell ref="E230:U230"/>
    <mergeCell ref="V230:W230"/>
    <mergeCell ref="X230:Y230"/>
    <mergeCell ref="Z230:AA230"/>
    <mergeCell ref="B229:D229"/>
    <mergeCell ref="E229:U229"/>
    <mergeCell ref="V229:W229"/>
    <mergeCell ref="X229:Y229"/>
    <mergeCell ref="Z229:AA229"/>
    <mergeCell ref="B228:D228"/>
    <mergeCell ref="E228:U228"/>
    <mergeCell ref="V228:W228"/>
    <mergeCell ref="X228:Y228"/>
    <mergeCell ref="Z228:AA228"/>
    <mergeCell ref="B224:D224"/>
    <mergeCell ref="E224:U224"/>
    <mergeCell ref="V224:W224"/>
    <mergeCell ref="X224:Y224"/>
    <mergeCell ref="Z224:AA224"/>
    <mergeCell ref="B225:D225"/>
    <mergeCell ref="E225:U225"/>
    <mergeCell ref="V225:W225"/>
    <mergeCell ref="X225:Y225"/>
    <mergeCell ref="Z225:AA225"/>
    <mergeCell ref="B226:D226"/>
    <mergeCell ref="E226:U226"/>
    <mergeCell ref="V226:W226"/>
    <mergeCell ref="X226:Y226"/>
    <mergeCell ref="Z226:AA226"/>
    <mergeCell ref="B227:D227"/>
    <mergeCell ref="E227:U227"/>
    <mergeCell ref="V227:W227"/>
    <mergeCell ref="X227:Y227"/>
    <mergeCell ref="Z227:AA227"/>
    <mergeCell ref="B221:D221"/>
    <mergeCell ref="E221:U221"/>
    <mergeCell ref="V221:W221"/>
    <mergeCell ref="X221:Y221"/>
    <mergeCell ref="Z221:AA221"/>
    <mergeCell ref="B219:D219"/>
    <mergeCell ref="E219:U219"/>
    <mergeCell ref="V219:W219"/>
    <mergeCell ref="X219:Y219"/>
    <mergeCell ref="Z219:AA219"/>
    <mergeCell ref="B222:D222"/>
    <mergeCell ref="E222:U222"/>
    <mergeCell ref="V222:W222"/>
    <mergeCell ref="X222:Y222"/>
    <mergeCell ref="Z222:AA222"/>
    <mergeCell ref="B223:D223"/>
    <mergeCell ref="E223:U223"/>
    <mergeCell ref="V223:W223"/>
    <mergeCell ref="X223:Y223"/>
    <mergeCell ref="Z223:AA223"/>
    <mergeCell ref="E116:U116"/>
    <mergeCell ref="V116:W116"/>
    <mergeCell ref="X116:Y116"/>
    <mergeCell ref="Z116:AA116"/>
    <mergeCell ref="B109:D109"/>
    <mergeCell ref="E109:U109"/>
    <mergeCell ref="V109:W109"/>
    <mergeCell ref="X109:Y109"/>
    <mergeCell ref="Z109:AA109"/>
    <mergeCell ref="B113:D113"/>
    <mergeCell ref="E113:U113"/>
    <mergeCell ref="V113:W113"/>
    <mergeCell ref="X113:Y113"/>
    <mergeCell ref="Z113:AA113"/>
    <mergeCell ref="B114:D114"/>
    <mergeCell ref="E114:U114"/>
    <mergeCell ref="B220:D220"/>
    <mergeCell ref="E220:U220"/>
    <mergeCell ref="V220:W220"/>
    <mergeCell ref="X220:Y220"/>
    <mergeCell ref="Z220:AA220"/>
    <mergeCell ref="E204:U204"/>
    <mergeCell ref="V204:W204"/>
    <mergeCell ref="X204:Y204"/>
    <mergeCell ref="Z204:AA204"/>
    <mergeCell ref="B205:D205"/>
    <mergeCell ref="E205:U205"/>
    <mergeCell ref="V205:W205"/>
    <mergeCell ref="X205:Y205"/>
    <mergeCell ref="Z205:AA205"/>
    <mergeCell ref="B206:D206"/>
    <mergeCell ref="E206:U206"/>
    <mergeCell ref="V206:W206"/>
    <mergeCell ref="X206:Y206"/>
    <mergeCell ref="Z206:AA206"/>
    <mergeCell ref="B115:D115"/>
    <mergeCell ref="E115:U115"/>
    <mergeCell ref="V115:W115"/>
    <mergeCell ref="X115:Y115"/>
    <mergeCell ref="Z115:AA115"/>
    <mergeCell ref="V120:W120"/>
    <mergeCell ref="X120:Y120"/>
    <mergeCell ref="Z120:AA120"/>
    <mergeCell ref="B121:D121"/>
    <mergeCell ref="E121:U121"/>
    <mergeCell ref="V121:W121"/>
    <mergeCell ref="X121:Y121"/>
    <mergeCell ref="Z121:AA121"/>
    <mergeCell ref="B122:D122"/>
    <mergeCell ref="E122:U122"/>
    <mergeCell ref="V122:W122"/>
    <mergeCell ref="X122:Y122"/>
    <mergeCell ref="Z122:AA122"/>
    <mergeCell ref="B286:D286"/>
    <mergeCell ref="E286:U286"/>
    <mergeCell ref="X286:Y286"/>
    <mergeCell ref="B287:D287"/>
    <mergeCell ref="E287:U287"/>
    <mergeCell ref="V287:W287"/>
    <mergeCell ref="X287:Y287"/>
    <mergeCell ref="Z287:AA287"/>
    <mergeCell ref="B196:D196"/>
    <mergeCell ref="E196:U196"/>
    <mergeCell ref="V196:W196"/>
    <mergeCell ref="X196:Y196"/>
    <mergeCell ref="Z196:AA196"/>
    <mergeCell ref="B197:D197"/>
    <mergeCell ref="E197:U197"/>
    <mergeCell ref="V197:W197"/>
    <mergeCell ref="X197:Y197"/>
    <mergeCell ref="Z197:AA197"/>
    <mergeCell ref="B199:D199"/>
    <mergeCell ref="E199:U199"/>
    <mergeCell ref="V199:W199"/>
    <mergeCell ref="X199:Y199"/>
    <mergeCell ref="Z199:AA199"/>
    <mergeCell ref="B200:D200"/>
    <mergeCell ref="E200:U200"/>
    <mergeCell ref="V200:W200"/>
    <mergeCell ref="X200:Y200"/>
    <mergeCell ref="Z200:AA200"/>
    <mergeCell ref="B201:D201"/>
    <mergeCell ref="E201:U201"/>
    <mergeCell ref="V201:W201"/>
    <mergeCell ref="X201:Y201"/>
    <mergeCell ref="B194:D194"/>
    <mergeCell ref="E194:U194"/>
    <mergeCell ref="V194:W194"/>
    <mergeCell ref="X194:Y194"/>
    <mergeCell ref="Z194:AA194"/>
    <mergeCell ref="B195:D195"/>
    <mergeCell ref="E195:U195"/>
    <mergeCell ref="V195:W195"/>
    <mergeCell ref="X195:Y195"/>
    <mergeCell ref="Z195:AA195"/>
    <mergeCell ref="B207:D207"/>
    <mergeCell ref="E207:U207"/>
    <mergeCell ref="V207:W207"/>
    <mergeCell ref="X207:Y207"/>
    <mergeCell ref="Z207:AA207"/>
    <mergeCell ref="B198:D198"/>
    <mergeCell ref="E198:U198"/>
    <mergeCell ref="V198:W198"/>
    <mergeCell ref="X198:Y198"/>
    <mergeCell ref="Z198:AA198"/>
    <mergeCell ref="Z201:AA201"/>
    <mergeCell ref="B202:D202"/>
    <mergeCell ref="E202:U202"/>
    <mergeCell ref="V202:W202"/>
    <mergeCell ref="X202:Y202"/>
    <mergeCell ref="Z202:AA202"/>
    <mergeCell ref="B203:D203"/>
    <mergeCell ref="E203:U203"/>
    <mergeCell ref="V203:W203"/>
    <mergeCell ref="X203:Y203"/>
    <mergeCell ref="Z203:AA203"/>
    <mergeCell ref="B204:D204"/>
    <mergeCell ref="B188:D188"/>
    <mergeCell ref="E188:U188"/>
    <mergeCell ref="V188:W188"/>
    <mergeCell ref="X188:Y188"/>
    <mergeCell ref="Z188:AA188"/>
    <mergeCell ref="B189:D189"/>
    <mergeCell ref="E189:U189"/>
    <mergeCell ref="V189:W189"/>
    <mergeCell ref="X189:Y189"/>
    <mergeCell ref="Z189:AA189"/>
    <mergeCell ref="B190:D190"/>
    <mergeCell ref="E190:U190"/>
    <mergeCell ref="V190:W190"/>
    <mergeCell ref="X190:Y190"/>
    <mergeCell ref="Z190:AA190"/>
    <mergeCell ref="B193:D193"/>
    <mergeCell ref="E193:U193"/>
    <mergeCell ref="V193:W193"/>
    <mergeCell ref="X193:Y193"/>
    <mergeCell ref="Z193:AA193"/>
    <mergeCell ref="B191:D191"/>
    <mergeCell ref="E191:U191"/>
    <mergeCell ref="V191:W191"/>
    <mergeCell ref="X191:Y191"/>
    <mergeCell ref="Z191:AA191"/>
    <mergeCell ref="B192:D192"/>
    <mergeCell ref="E192:U192"/>
    <mergeCell ref="V192:W192"/>
    <mergeCell ref="X192:Y192"/>
    <mergeCell ref="Z192:AA192"/>
    <mergeCell ref="B186:D186"/>
    <mergeCell ref="E186:U186"/>
    <mergeCell ref="V186:W186"/>
    <mergeCell ref="X186:Y186"/>
    <mergeCell ref="Z186:AA186"/>
    <mergeCell ref="B166:D166"/>
    <mergeCell ref="E166:U166"/>
    <mergeCell ref="V166:W166"/>
    <mergeCell ref="X166:Y166"/>
    <mergeCell ref="Z166:AA166"/>
    <mergeCell ref="B182:D182"/>
    <mergeCell ref="E182:U182"/>
    <mergeCell ref="V182:W182"/>
    <mergeCell ref="X182:Y182"/>
    <mergeCell ref="Z182:AA182"/>
    <mergeCell ref="B183:D183"/>
    <mergeCell ref="B187:D187"/>
    <mergeCell ref="E187:U187"/>
    <mergeCell ref="V187:W187"/>
    <mergeCell ref="X187:Y187"/>
    <mergeCell ref="Z187:AA187"/>
    <mergeCell ref="E183:U183"/>
    <mergeCell ref="V183:W183"/>
    <mergeCell ref="X183:Y183"/>
    <mergeCell ref="Z183:AA183"/>
    <mergeCell ref="B180:D180"/>
    <mergeCell ref="E180:U180"/>
    <mergeCell ref="V180:W180"/>
    <mergeCell ref="X180:Y180"/>
    <mergeCell ref="Z180:AA180"/>
    <mergeCell ref="B181:D181"/>
    <mergeCell ref="E181:U181"/>
    <mergeCell ref="V181:W181"/>
    <mergeCell ref="X181:Y181"/>
    <mergeCell ref="Z181:AA181"/>
    <mergeCell ref="B32:D32"/>
    <mergeCell ref="E32:U32"/>
    <mergeCell ref="V32:W32"/>
    <mergeCell ref="X32:Y32"/>
    <mergeCell ref="Z32:AA32"/>
    <mergeCell ref="B85:D85"/>
    <mergeCell ref="E85:U85"/>
    <mergeCell ref="V85:W85"/>
    <mergeCell ref="X85:Y85"/>
    <mergeCell ref="Z85:AA85"/>
    <mergeCell ref="B65:D65"/>
    <mergeCell ref="E65:U65"/>
    <mergeCell ref="V65:W65"/>
    <mergeCell ref="X65:Y65"/>
    <mergeCell ref="Z65:AA65"/>
    <mergeCell ref="B63:D63"/>
    <mergeCell ref="E63:U63"/>
    <mergeCell ref="B171:D171"/>
    <mergeCell ref="B148:D148"/>
    <mergeCell ref="E148:U148"/>
    <mergeCell ref="V148:W148"/>
    <mergeCell ref="X148:Y148"/>
    <mergeCell ref="Z148:AA148"/>
    <mergeCell ref="B151:D151"/>
    <mergeCell ref="E151:U151"/>
    <mergeCell ref="V151:W151"/>
    <mergeCell ref="X151:Y151"/>
    <mergeCell ref="Z151:AA151"/>
    <mergeCell ref="B150:D150"/>
    <mergeCell ref="E150:U150"/>
    <mergeCell ref="V150:W150"/>
    <mergeCell ref="X150:Y150"/>
    <mergeCell ref="Z150:AA150"/>
    <mergeCell ref="B153:D153"/>
    <mergeCell ref="E153:U153"/>
    <mergeCell ref="V153:W153"/>
    <mergeCell ref="X153:Y153"/>
    <mergeCell ref="Z153:AA153"/>
    <mergeCell ref="B152:D152"/>
    <mergeCell ref="E152:U152"/>
    <mergeCell ref="V152:W152"/>
    <mergeCell ref="X152:Y152"/>
    <mergeCell ref="Z152:AA152"/>
    <mergeCell ref="B147:D147"/>
    <mergeCell ref="E147:U147"/>
    <mergeCell ref="V147:W147"/>
    <mergeCell ref="X147:Y147"/>
    <mergeCell ref="Z147:AA147"/>
    <mergeCell ref="E149:U149"/>
    <mergeCell ref="B146:D146"/>
    <mergeCell ref="E146:U146"/>
    <mergeCell ref="V146:W146"/>
    <mergeCell ref="X146:Y146"/>
    <mergeCell ref="Z146:AA146"/>
    <mergeCell ref="B136:D136"/>
    <mergeCell ref="E136:U136"/>
    <mergeCell ref="B134:D134"/>
    <mergeCell ref="E134:U134"/>
    <mergeCell ref="V134:W134"/>
    <mergeCell ref="X134:Y134"/>
    <mergeCell ref="Z134:AA134"/>
    <mergeCell ref="B133:D133"/>
    <mergeCell ref="E133:U133"/>
    <mergeCell ref="V133:W133"/>
    <mergeCell ref="X133:Y133"/>
    <mergeCell ref="Z133:AA133"/>
    <mergeCell ref="V136:W136"/>
    <mergeCell ref="X136:Y136"/>
    <mergeCell ref="Z136:AA136"/>
    <mergeCell ref="B137:D137"/>
    <mergeCell ref="E137:U137"/>
    <mergeCell ref="V137:W137"/>
    <mergeCell ref="X137:Y137"/>
    <mergeCell ref="Z137:AA137"/>
    <mergeCell ref="B144:D144"/>
    <mergeCell ref="E144:U144"/>
    <mergeCell ref="Z62:AA62"/>
    <mergeCell ref="V63:W63"/>
    <mergeCell ref="X63:Y63"/>
    <mergeCell ref="Z63:AA63"/>
    <mergeCell ref="B64:D64"/>
    <mergeCell ref="E64:U64"/>
    <mergeCell ref="V64:W64"/>
    <mergeCell ref="X64:Y64"/>
    <mergeCell ref="Z64:AA64"/>
    <mergeCell ref="B125:D125"/>
    <mergeCell ref="E125:U125"/>
    <mergeCell ref="V125:W125"/>
    <mergeCell ref="X125:Y125"/>
    <mergeCell ref="Z125:AA125"/>
    <mergeCell ref="E100:U100"/>
    <mergeCell ref="V100:W100"/>
    <mergeCell ref="X100:Y100"/>
    <mergeCell ref="E96:U96"/>
    <mergeCell ref="V96:W96"/>
    <mergeCell ref="X96:Y96"/>
    <mergeCell ref="Z96:AA96"/>
    <mergeCell ref="V110:W110"/>
    <mergeCell ref="X110:Y110"/>
    <mergeCell ref="Z110:AA110"/>
    <mergeCell ref="B111:D111"/>
    <mergeCell ref="E111:U111"/>
    <mergeCell ref="V111:W111"/>
    <mergeCell ref="B124:D124"/>
    <mergeCell ref="E124:U124"/>
    <mergeCell ref="V124:W124"/>
    <mergeCell ref="X124:Y124"/>
    <mergeCell ref="Z124:AA124"/>
    <mergeCell ref="B31:D31"/>
    <mergeCell ref="E31:U31"/>
    <mergeCell ref="V31:W31"/>
    <mergeCell ref="X31:Y31"/>
    <mergeCell ref="Z31:AA31"/>
    <mergeCell ref="B39:D39"/>
    <mergeCell ref="E39:U39"/>
    <mergeCell ref="V39:W39"/>
    <mergeCell ref="X39:Y39"/>
    <mergeCell ref="Z39:AA39"/>
    <mergeCell ref="B36:D36"/>
    <mergeCell ref="E36:U36"/>
    <mergeCell ref="V36:W36"/>
    <mergeCell ref="X36:Y36"/>
    <mergeCell ref="Z36:AA36"/>
    <mergeCell ref="B37:D37"/>
    <mergeCell ref="B58:D58"/>
    <mergeCell ref="E58:U58"/>
    <mergeCell ref="V58:W58"/>
    <mergeCell ref="X58:Y58"/>
    <mergeCell ref="Z58:AA58"/>
    <mergeCell ref="E40:U40"/>
    <mergeCell ref="V40:W40"/>
    <mergeCell ref="X40:Y40"/>
    <mergeCell ref="Z40:AA40"/>
    <mergeCell ref="B56:D56"/>
    <mergeCell ref="E56:U56"/>
    <mergeCell ref="V56:W56"/>
    <mergeCell ref="X56:Y56"/>
    <mergeCell ref="Z56:AA56"/>
    <mergeCell ref="B55:D55"/>
    <mergeCell ref="E55:U55"/>
    <mergeCell ref="E156:U156"/>
    <mergeCell ref="V156:W156"/>
    <mergeCell ref="X156:Y156"/>
    <mergeCell ref="Z156:AA156"/>
    <mergeCell ref="B157:D157"/>
    <mergeCell ref="E157:U157"/>
    <mergeCell ref="V157:W157"/>
    <mergeCell ref="X157:Y157"/>
    <mergeCell ref="Z157:AA157"/>
    <mergeCell ref="B251:D251"/>
    <mergeCell ref="E251:U251"/>
    <mergeCell ref="V251:W251"/>
    <mergeCell ref="X251:Y251"/>
    <mergeCell ref="Z251:AA251"/>
    <mergeCell ref="B96:D96"/>
    <mergeCell ref="B95:D95"/>
    <mergeCell ref="B160:D160"/>
    <mergeCell ref="E160:U160"/>
    <mergeCell ref="V160:W160"/>
    <mergeCell ref="X160:Y160"/>
    <mergeCell ref="Z160:AA160"/>
    <mergeCell ref="B158:D158"/>
    <mergeCell ref="E158:U158"/>
    <mergeCell ref="V158:W158"/>
    <mergeCell ref="X158:Y158"/>
    <mergeCell ref="Z158:AA158"/>
    <mergeCell ref="B128:D128"/>
    <mergeCell ref="E128:U128"/>
    <mergeCell ref="V128:W128"/>
    <mergeCell ref="X128:Y128"/>
    <mergeCell ref="Z128:AA128"/>
    <mergeCell ref="B131:D131"/>
    <mergeCell ref="B210:D210"/>
    <mergeCell ref="E210:U210"/>
    <mergeCell ref="V210:W210"/>
    <mergeCell ref="X210:Y210"/>
    <mergeCell ref="Z210:AA210"/>
    <mergeCell ref="B211:D211"/>
    <mergeCell ref="E211:U211"/>
    <mergeCell ref="V211:W211"/>
    <mergeCell ref="X211:Y211"/>
    <mergeCell ref="Z211:AA211"/>
    <mergeCell ref="B34:D34"/>
    <mergeCell ref="B155:D155"/>
    <mergeCell ref="E155:U155"/>
    <mergeCell ref="V155:W155"/>
    <mergeCell ref="X155:Y155"/>
    <mergeCell ref="Z155:AA155"/>
    <mergeCell ref="B154:D154"/>
    <mergeCell ref="E154:U154"/>
    <mergeCell ref="V154:W154"/>
    <mergeCell ref="X154:Y154"/>
    <mergeCell ref="Z154:AA154"/>
    <mergeCell ref="B97:D97"/>
    <mergeCell ref="E97:U97"/>
    <mergeCell ref="V97:W97"/>
    <mergeCell ref="X97:Y97"/>
    <mergeCell ref="Z97:AA97"/>
    <mergeCell ref="B159:D159"/>
    <mergeCell ref="E159:U159"/>
    <mergeCell ref="V159:W159"/>
    <mergeCell ref="X159:Y159"/>
    <mergeCell ref="Z159:AA159"/>
    <mergeCell ref="B156:D156"/>
    <mergeCell ref="B184:D184"/>
    <mergeCell ref="E184:U184"/>
    <mergeCell ref="V184:W184"/>
    <mergeCell ref="X184:Y184"/>
    <mergeCell ref="Z184:AA184"/>
    <mergeCell ref="X176:Y176"/>
    <mergeCell ref="Z176:AA176"/>
    <mergeCell ref="B185:D185"/>
    <mergeCell ref="E185:U185"/>
    <mergeCell ref="V185:W185"/>
    <mergeCell ref="X185:Y185"/>
    <mergeCell ref="Z185:AA185"/>
    <mergeCell ref="B209:D209"/>
    <mergeCell ref="E209:U209"/>
    <mergeCell ref="V209:W209"/>
    <mergeCell ref="X209:Y209"/>
    <mergeCell ref="Z209:AA209"/>
    <mergeCell ref="B208:D208"/>
    <mergeCell ref="E208:U208"/>
    <mergeCell ref="V208:W208"/>
    <mergeCell ref="X208:Y208"/>
    <mergeCell ref="Z208:AA208"/>
    <mergeCell ref="B177:D177"/>
    <mergeCell ref="E177:U177"/>
    <mergeCell ref="V177:W177"/>
    <mergeCell ref="X177:Y177"/>
    <mergeCell ref="Z177:AA177"/>
    <mergeCell ref="B179:D179"/>
    <mergeCell ref="E179:U179"/>
    <mergeCell ref="V179:W179"/>
    <mergeCell ref="X179:Y179"/>
    <mergeCell ref="Z179:AA179"/>
    <mergeCell ref="B174:D174"/>
    <mergeCell ref="E174:U174"/>
    <mergeCell ref="V174:W174"/>
    <mergeCell ref="X174:Y174"/>
    <mergeCell ref="Z174:AA174"/>
    <mergeCell ref="Z175:AA175"/>
    <mergeCell ref="B176:D176"/>
    <mergeCell ref="E176:U176"/>
    <mergeCell ref="V176:W176"/>
    <mergeCell ref="B175:D175"/>
    <mergeCell ref="E175:U175"/>
    <mergeCell ref="V175:W175"/>
    <mergeCell ref="X175:Y175"/>
    <mergeCell ref="B178:D178"/>
    <mergeCell ref="E178:U178"/>
    <mergeCell ref="V178:W178"/>
    <mergeCell ref="X178:Y178"/>
    <mergeCell ref="Z178:AA178"/>
    <mergeCell ref="B214:D214"/>
    <mergeCell ref="E214:U214"/>
    <mergeCell ref="V214:W214"/>
    <mergeCell ref="X214:Y214"/>
    <mergeCell ref="Z214:AA214"/>
    <mergeCell ref="B218:D218"/>
    <mergeCell ref="E218:U218"/>
    <mergeCell ref="V218:W218"/>
    <mergeCell ref="X218:Y218"/>
    <mergeCell ref="Z218:AA218"/>
    <mergeCell ref="V285:W285"/>
    <mergeCell ref="Z285:AA285"/>
    <mergeCell ref="E285:U285"/>
    <mergeCell ref="B264:D264"/>
    <mergeCell ref="B262:D262"/>
    <mergeCell ref="Z262:AA262"/>
    <mergeCell ref="B247:D247"/>
    <mergeCell ref="B215:D215"/>
    <mergeCell ref="E215:U215"/>
    <mergeCell ref="V215:W215"/>
    <mergeCell ref="X215:Y215"/>
    <mergeCell ref="Z215:AA215"/>
    <mergeCell ref="B216:D216"/>
    <mergeCell ref="E216:U216"/>
    <mergeCell ref="V216:W216"/>
    <mergeCell ref="X216:Y216"/>
    <mergeCell ref="Z216:AA216"/>
    <mergeCell ref="B217:D217"/>
    <mergeCell ref="E217:U217"/>
    <mergeCell ref="V217:W217"/>
    <mergeCell ref="X217:Y217"/>
    <mergeCell ref="Z217:AA217"/>
    <mergeCell ref="V173:W173"/>
    <mergeCell ref="X173:Y173"/>
    <mergeCell ref="Z173:AA173"/>
    <mergeCell ref="B168:D168"/>
    <mergeCell ref="E168:U168"/>
    <mergeCell ref="V168:W168"/>
    <mergeCell ref="X168:Y168"/>
    <mergeCell ref="Z168:AA168"/>
    <mergeCell ref="B173:D173"/>
    <mergeCell ref="E173:U173"/>
    <mergeCell ref="E170:U170"/>
    <mergeCell ref="V170:W170"/>
    <mergeCell ref="X170:Y170"/>
    <mergeCell ref="Z170:AA170"/>
    <mergeCell ref="B172:D172"/>
    <mergeCell ref="E172:U172"/>
    <mergeCell ref="V172:W172"/>
    <mergeCell ref="E79:U79"/>
    <mergeCell ref="V79:W79"/>
    <mergeCell ref="X79:Y79"/>
    <mergeCell ref="Z79:AA79"/>
    <mergeCell ref="B79:D79"/>
    <mergeCell ref="E171:U171"/>
    <mergeCell ref="V171:W171"/>
    <mergeCell ref="X171:Y171"/>
    <mergeCell ref="Z171:AA171"/>
    <mergeCell ref="B164:D164"/>
    <mergeCell ref="E164:U164"/>
    <mergeCell ref="V164:W164"/>
    <mergeCell ref="X164:Y164"/>
    <mergeCell ref="Z164:AA164"/>
    <mergeCell ref="B165:D165"/>
    <mergeCell ref="E165:U165"/>
    <mergeCell ref="Z127:AA127"/>
    <mergeCell ref="E95:U95"/>
    <mergeCell ref="V95:W95"/>
    <mergeCell ref="X95:Y95"/>
    <mergeCell ref="Z95:AA95"/>
    <mergeCell ref="B91:D91"/>
    <mergeCell ref="E91:U91"/>
    <mergeCell ref="V91:W91"/>
    <mergeCell ref="X91:Y91"/>
    <mergeCell ref="Z91:AA91"/>
    <mergeCell ref="B92:D92"/>
    <mergeCell ref="E92:U92"/>
    <mergeCell ref="V92:W92"/>
    <mergeCell ref="X92:Y92"/>
    <mergeCell ref="Z92:AA92"/>
    <mergeCell ref="B93:D93"/>
    <mergeCell ref="B75:D75"/>
    <mergeCell ref="E75:U75"/>
    <mergeCell ref="V75:W75"/>
    <mergeCell ref="X75:Y75"/>
    <mergeCell ref="Z75:AA75"/>
    <mergeCell ref="B76:D76"/>
    <mergeCell ref="E76:U76"/>
    <mergeCell ref="V76:W76"/>
    <mergeCell ref="X76:Y76"/>
    <mergeCell ref="Z76:AA76"/>
    <mergeCell ref="B77:D77"/>
    <mergeCell ref="E77:U77"/>
    <mergeCell ref="V77:W77"/>
    <mergeCell ref="X77:Y77"/>
    <mergeCell ref="Z77:AA77"/>
    <mergeCell ref="B78:D78"/>
    <mergeCell ref="E78:U78"/>
    <mergeCell ref="V78:W78"/>
    <mergeCell ref="X78:Y78"/>
    <mergeCell ref="Z78:AA78"/>
    <mergeCell ref="B71:D71"/>
    <mergeCell ref="E71:U71"/>
    <mergeCell ref="V71:W71"/>
    <mergeCell ref="X71:Y71"/>
    <mergeCell ref="Z71:AA71"/>
    <mergeCell ref="B72:D72"/>
    <mergeCell ref="E72:U72"/>
    <mergeCell ref="V72:W72"/>
    <mergeCell ref="X72:Y72"/>
    <mergeCell ref="Z72:AA72"/>
    <mergeCell ref="B73:D73"/>
    <mergeCell ref="E73:U73"/>
    <mergeCell ref="V73:W73"/>
    <mergeCell ref="X73:Y73"/>
    <mergeCell ref="Z73:AA73"/>
    <mergeCell ref="B74:D74"/>
    <mergeCell ref="E74:U74"/>
    <mergeCell ref="V74:W74"/>
    <mergeCell ref="X74:Y74"/>
    <mergeCell ref="Z74:AA74"/>
    <mergeCell ref="B67:D67"/>
    <mergeCell ref="E67:U67"/>
    <mergeCell ref="V67:W67"/>
    <mergeCell ref="X67:Y67"/>
    <mergeCell ref="Z67:AA67"/>
    <mergeCell ref="B68:D68"/>
    <mergeCell ref="E68:U68"/>
    <mergeCell ref="V68:W68"/>
    <mergeCell ref="X68:Y68"/>
    <mergeCell ref="Z68:AA68"/>
    <mergeCell ref="B69:D69"/>
    <mergeCell ref="E69:U69"/>
    <mergeCell ref="V69:W69"/>
    <mergeCell ref="X69:Y69"/>
    <mergeCell ref="Z69:AA69"/>
    <mergeCell ref="B70:D70"/>
    <mergeCell ref="E70:U70"/>
    <mergeCell ref="V70:W70"/>
    <mergeCell ref="X70:Y70"/>
    <mergeCell ref="Z70:AA70"/>
    <mergeCell ref="X55:Y55"/>
    <mergeCell ref="Z55:AA55"/>
    <mergeCell ref="B66:D66"/>
    <mergeCell ref="E66:U66"/>
    <mergeCell ref="V66:W66"/>
    <mergeCell ref="X66:Y66"/>
    <mergeCell ref="Z66:AA66"/>
    <mergeCell ref="B57:D57"/>
    <mergeCell ref="E57:U57"/>
    <mergeCell ref="V57:W57"/>
    <mergeCell ref="X57:Y57"/>
    <mergeCell ref="Z57:AA57"/>
    <mergeCell ref="V55:W55"/>
    <mergeCell ref="B59:D59"/>
    <mergeCell ref="E59:U59"/>
    <mergeCell ref="V59:W59"/>
    <mergeCell ref="X59:Y59"/>
    <mergeCell ref="Z59:AA59"/>
    <mergeCell ref="B60:D60"/>
    <mergeCell ref="E60:U60"/>
    <mergeCell ref="V60:W60"/>
    <mergeCell ref="X60:Y60"/>
    <mergeCell ref="Z60:AA60"/>
    <mergeCell ref="B61:D61"/>
    <mergeCell ref="E61:U61"/>
    <mergeCell ref="V61:W61"/>
    <mergeCell ref="X61:Y61"/>
    <mergeCell ref="Z61:AA61"/>
    <mergeCell ref="B62:D62"/>
    <mergeCell ref="E62:U62"/>
    <mergeCell ref="V62:W62"/>
    <mergeCell ref="X62:Y62"/>
    <mergeCell ref="B51:D51"/>
    <mergeCell ref="E51:U51"/>
    <mergeCell ref="V51:W51"/>
    <mergeCell ref="X51:Y51"/>
    <mergeCell ref="Z51:AA51"/>
    <mergeCell ref="B52:D52"/>
    <mergeCell ref="E52:U52"/>
    <mergeCell ref="V52:W52"/>
    <mergeCell ref="X52:Y52"/>
    <mergeCell ref="Z52:AA52"/>
    <mergeCell ref="B53:D53"/>
    <mergeCell ref="E53:U53"/>
    <mergeCell ref="V53:W53"/>
    <mergeCell ref="X53:Y53"/>
    <mergeCell ref="Z53:AA53"/>
    <mergeCell ref="B54:D54"/>
    <mergeCell ref="E54:U54"/>
    <mergeCell ref="V54:W54"/>
    <mergeCell ref="X54:Y54"/>
    <mergeCell ref="Z54:AA54"/>
    <mergeCell ref="Z47:AA47"/>
    <mergeCell ref="B48:D48"/>
    <mergeCell ref="E48:U48"/>
    <mergeCell ref="V48:W48"/>
    <mergeCell ref="X48:Y48"/>
    <mergeCell ref="Z48:AA48"/>
    <mergeCell ref="B46:D46"/>
    <mergeCell ref="E46:U46"/>
    <mergeCell ref="V46:W46"/>
    <mergeCell ref="X46:Y46"/>
    <mergeCell ref="Z46:AA46"/>
    <mergeCell ref="B49:D49"/>
    <mergeCell ref="E49:U49"/>
    <mergeCell ref="V49:W49"/>
    <mergeCell ref="X49:Y49"/>
    <mergeCell ref="Z49:AA49"/>
    <mergeCell ref="B50:D50"/>
    <mergeCell ref="E50:U50"/>
    <mergeCell ref="V50:W50"/>
    <mergeCell ref="X50:Y50"/>
    <mergeCell ref="Z50:AA50"/>
    <mergeCell ref="Z37:AA37"/>
    <mergeCell ref="B127:D127"/>
    <mergeCell ref="B30:D30"/>
    <mergeCell ref="E30:U30"/>
    <mergeCell ref="V30:W30"/>
    <mergeCell ref="X30:Y30"/>
    <mergeCell ref="Z30:AA30"/>
    <mergeCell ref="B33:D33"/>
    <mergeCell ref="E33:U33"/>
    <mergeCell ref="V33:W33"/>
    <mergeCell ref="X33:Y33"/>
    <mergeCell ref="Z33:AA33"/>
    <mergeCell ref="V45:W45"/>
    <mergeCell ref="X45:Y45"/>
    <mergeCell ref="Z45:AA45"/>
    <mergeCell ref="X38:Y38"/>
    <mergeCell ref="Z38:AA38"/>
    <mergeCell ref="B44:D44"/>
    <mergeCell ref="E44:U44"/>
    <mergeCell ref="B38:D38"/>
    <mergeCell ref="E42:U42"/>
    <mergeCell ref="V41:W41"/>
    <mergeCell ref="V42:W42"/>
    <mergeCell ref="X41:Y41"/>
    <mergeCell ref="X42:Y42"/>
    <mergeCell ref="Z42:AA42"/>
    <mergeCell ref="Z41:AA41"/>
    <mergeCell ref="B40:D40"/>
    <mergeCell ref="B47:D47"/>
    <mergeCell ref="E47:U47"/>
    <mergeCell ref="V47:W47"/>
    <mergeCell ref="X47:Y47"/>
    <mergeCell ref="V144:W144"/>
    <mergeCell ref="X144:Y144"/>
    <mergeCell ref="Z144:AA144"/>
    <mergeCell ref="B89:D89"/>
    <mergeCell ref="E89:U89"/>
    <mergeCell ref="B101:D101"/>
    <mergeCell ref="E145:U145"/>
    <mergeCell ref="V145:W145"/>
    <mergeCell ref="X145:Y145"/>
    <mergeCell ref="Z145:AA145"/>
    <mergeCell ref="B143:D143"/>
    <mergeCell ref="B161:D161"/>
    <mergeCell ref="E161:U161"/>
    <mergeCell ref="B141:D141"/>
    <mergeCell ref="E141:U141"/>
    <mergeCell ref="V141:W141"/>
    <mergeCell ref="X141:Y141"/>
    <mergeCell ref="Z141:AA141"/>
    <mergeCell ref="E126:U126"/>
    <mergeCell ref="V149:W149"/>
    <mergeCell ref="X149:Y149"/>
    <mergeCell ref="Z149:AA149"/>
    <mergeCell ref="E93:U93"/>
    <mergeCell ref="V93:W93"/>
    <mergeCell ref="X93:Y93"/>
    <mergeCell ref="Z93:AA93"/>
    <mergeCell ref="B98:D98"/>
    <mergeCell ref="E98:U98"/>
    <mergeCell ref="V98:W98"/>
    <mergeCell ref="X98:Y98"/>
    <mergeCell ref="B145:D145"/>
    <mergeCell ref="B149:D149"/>
    <mergeCell ref="B212:D212"/>
    <mergeCell ref="V102:W102"/>
    <mergeCell ref="X102:Y102"/>
    <mergeCell ref="Z102:AA102"/>
    <mergeCell ref="E105:U105"/>
    <mergeCell ref="V105:W105"/>
    <mergeCell ref="X105:Y105"/>
    <mergeCell ref="Z142:AA142"/>
    <mergeCell ref="E140:U140"/>
    <mergeCell ref="V140:W140"/>
    <mergeCell ref="E127:U127"/>
    <mergeCell ref="V127:W127"/>
    <mergeCell ref="X127:Y127"/>
    <mergeCell ref="B106:D106"/>
    <mergeCell ref="E106:U106"/>
    <mergeCell ref="V106:W106"/>
    <mergeCell ref="E142:U142"/>
    <mergeCell ref="V142:W142"/>
    <mergeCell ref="B142:D142"/>
    <mergeCell ref="B169:D169"/>
    <mergeCell ref="E169:U169"/>
    <mergeCell ref="V169:W169"/>
    <mergeCell ref="X169:Y169"/>
    <mergeCell ref="Z169:AA169"/>
    <mergeCell ref="X162:Y162"/>
    <mergeCell ref="Z162:AA162"/>
    <mergeCell ref="B108:D108"/>
    <mergeCell ref="X172:Y172"/>
    <mergeCell ref="Z172:AA172"/>
    <mergeCell ref="B163:D163"/>
    <mergeCell ref="E163:U163"/>
    <mergeCell ref="V163:W163"/>
    <mergeCell ref="X165:Y165"/>
    <mergeCell ref="B167:D167"/>
    <mergeCell ref="E167:U167"/>
    <mergeCell ref="V167:W167"/>
    <mergeCell ref="X167:Y167"/>
    <mergeCell ref="Z143:AA143"/>
    <mergeCell ref="Z165:AA165"/>
    <mergeCell ref="Z86:AA86"/>
    <mergeCell ref="B102:D102"/>
    <mergeCell ref="V89:W89"/>
    <mergeCell ref="X89:Y89"/>
    <mergeCell ref="Z89:AA89"/>
    <mergeCell ref="B170:D170"/>
    <mergeCell ref="B162:D162"/>
    <mergeCell ref="E162:U162"/>
    <mergeCell ref="V162:W162"/>
    <mergeCell ref="Z167:AA167"/>
    <mergeCell ref="B107:D107"/>
    <mergeCell ref="E101:U101"/>
    <mergeCell ref="V101:W101"/>
    <mergeCell ref="X101:Y101"/>
    <mergeCell ref="Z101:AA101"/>
    <mergeCell ref="X163:Y163"/>
    <mergeCell ref="Z163:AA163"/>
    <mergeCell ref="V165:W165"/>
    <mergeCell ref="Z88:AA88"/>
    <mergeCell ref="X130:Y130"/>
    <mergeCell ref="V126:W126"/>
    <mergeCell ref="X126:Y126"/>
    <mergeCell ref="X106:Y106"/>
    <mergeCell ref="E130:U130"/>
    <mergeCell ref="V130:W130"/>
    <mergeCell ref="B28:D28"/>
    <mergeCell ref="B24:D24"/>
    <mergeCell ref="B104:D104"/>
    <mergeCell ref="E104:U104"/>
    <mergeCell ref="V104:W104"/>
    <mergeCell ref="X104:Y104"/>
    <mergeCell ref="B27:D27"/>
    <mergeCell ref="B43:D43"/>
    <mergeCell ref="B29:D29"/>
    <mergeCell ref="E34:U34"/>
    <mergeCell ref="V34:W34"/>
    <mergeCell ref="X34:Y34"/>
    <mergeCell ref="E20:U20"/>
    <mergeCell ref="Z105:AA105"/>
    <mergeCell ref="Z104:AA104"/>
    <mergeCell ref="Z84:AA84"/>
    <mergeCell ref="Z43:AA43"/>
    <mergeCell ref="B45:D45"/>
    <mergeCell ref="E45:U45"/>
    <mergeCell ref="B35:D35"/>
    <mergeCell ref="E35:U35"/>
    <mergeCell ref="V35:W35"/>
    <mergeCell ref="X35:Y35"/>
    <mergeCell ref="Z35:AA35"/>
    <mergeCell ref="B88:D88"/>
    <mergeCell ref="B87:D87"/>
    <mergeCell ref="E87:U87"/>
    <mergeCell ref="V87:W87"/>
    <mergeCell ref="X87:Y87"/>
    <mergeCell ref="E37:U37"/>
    <mergeCell ref="V37:W37"/>
    <mergeCell ref="X37:Y37"/>
    <mergeCell ref="Z17:AA17"/>
    <mergeCell ref="V20:W20"/>
    <mergeCell ref="V19:W19"/>
    <mergeCell ref="X26:Y26"/>
    <mergeCell ref="E23:U23"/>
    <mergeCell ref="V21:W21"/>
    <mergeCell ref="V16:W16"/>
    <mergeCell ref="X16:Y16"/>
    <mergeCell ref="X14:Y14"/>
    <mergeCell ref="Z14:AA14"/>
    <mergeCell ref="V14:W14"/>
    <mergeCell ref="V17:W17"/>
    <mergeCell ref="X17:Y17"/>
    <mergeCell ref="X19:Y19"/>
    <mergeCell ref="Z23:AA23"/>
    <mergeCell ref="Z26:AA26"/>
    <mergeCell ref="Z15:AA15"/>
    <mergeCell ref="Z18:AA18"/>
    <mergeCell ref="E22:U22"/>
    <mergeCell ref="X21:Y21"/>
    <mergeCell ref="Z21:AA21"/>
    <mergeCell ref="Z25:AA25"/>
    <mergeCell ref="E14:U14"/>
    <mergeCell ref="Z20:AA20"/>
    <mergeCell ref="V18:W18"/>
    <mergeCell ref="X18:Y18"/>
    <mergeCell ref="E15:U15"/>
    <mergeCell ref="V15:W15"/>
    <mergeCell ref="B13:D13"/>
    <mergeCell ref="B18:D18"/>
    <mergeCell ref="X20:Y20"/>
    <mergeCell ref="B25:D25"/>
    <mergeCell ref="V27:W27"/>
    <mergeCell ref="V43:W43"/>
    <mergeCell ref="X27:Y27"/>
    <mergeCell ref="X43:Y43"/>
    <mergeCell ref="V23:W23"/>
    <mergeCell ref="X23:Y23"/>
    <mergeCell ref="X25:Y25"/>
    <mergeCell ref="E19:U19"/>
    <mergeCell ref="E25:U25"/>
    <mergeCell ref="E26:U26"/>
    <mergeCell ref="X22:Y22"/>
    <mergeCell ref="V22:W22"/>
    <mergeCell ref="B26:D26"/>
    <mergeCell ref="B22:D22"/>
    <mergeCell ref="E21:U21"/>
    <mergeCell ref="V25:W25"/>
    <mergeCell ref="V26:W26"/>
    <mergeCell ref="E38:U38"/>
    <mergeCell ref="B19:D19"/>
    <mergeCell ref="B20:D20"/>
    <mergeCell ref="B21:D21"/>
    <mergeCell ref="B23:D23"/>
    <mergeCell ref="X15:Y15"/>
    <mergeCell ref="X29:Y29"/>
    <mergeCell ref="E27:U27"/>
    <mergeCell ref="E43:U43"/>
    <mergeCell ref="Z81:AA81"/>
    <mergeCell ref="X142:Y142"/>
    <mergeCell ref="X140:Y140"/>
    <mergeCell ref="Z140:AA140"/>
    <mergeCell ref="Z29:AA29"/>
    <mergeCell ref="Z27:AA27"/>
    <mergeCell ref="Z22:AA22"/>
    <mergeCell ref="Y4:AA4"/>
    <mergeCell ref="B2:G11"/>
    <mergeCell ref="H2:AA3"/>
    <mergeCell ref="H9:S9"/>
    <mergeCell ref="T9:V9"/>
    <mergeCell ref="W9:X9"/>
    <mergeCell ref="H5:S5"/>
    <mergeCell ref="X12:Y12"/>
    <mergeCell ref="Z12:AA12"/>
    <mergeCell ref="E12:U12"/>
    <mergeCell ref="V12:W12"/>
    <mergeCell ref="B12:D12"/>
    <mergeCell ref="B14:D14"/>
    <mergeCell ref="T7:X7"/>
    <mergeCell ref="T5:X5"/>
    <mergeCell ref="H7:K7"/>
    <mergeCell ref="H11:X11"/>
    <mergeCell ref="Z16:AA16"/>
    <mergeCell ref="L7:O7"/>
    <mergeCell ref="P7:S7"/>
    <mergeCell ref="E13:U13"/>
    <mergeCell ref="B17:D17"/>
    <mergeCell ref="E18:U18"/>
    <mergeCell ref="B15:D15"/>
    <mergeCell ref="E16:U16"/>
    <mergeCell ref="B285:D285"/>
    <mergeCell ref="X285:Y285"/>
    <mergeCell ref="B81:D81"/>
    <mergeCell ref="E81:U81"/>
    <mergeCell ref="V81:W81"/>
    <mergeCell ref="E82:U82"/>
    <mergeCell ref="V82:W82"/>
    <mergeCell ref="E84:U84"/>
    <mergeCell ref="Z213:AA213"/>
    <mergeCell ref="Z19:AA19"/>
    <mergeCell ref="E28:U28"/>
    <mergeCell ref="V28:W28"/>
    <mergeCell ref="X28:Y28"/>
    <mergeCell ref="Z28:AA28"/>
    <mergeCell ref="E212:U212"/>
    <mergeCell ref="X135:Y135"/>
    <mergeCell ref="E24:U24"/>
    <mergeCell ref="V24:W24"/>
    <mergeCell ref="X24:Y24"/>
    <mergeCell ref="Z24:AA24"/>
    <mergeCell ref="Z103:AA103"/>
    <mergeCell ref="Z100:AA100"/>
    <mergeCell ref="E135:U135"/>
    <mergeCell ref="E102:U102"/>
    <mergeCell ref="X81:Y81"/>
    <mergeCell ref="X84:Y84"/>
    <mergeCell ref="Z83:AA83"/>
    <mergeCell ref="Z139:AA139"/>
    <mergeCell ref="X213:Y213"/>
    <mergeCell ref="X143:Y143"/>
    <mergeCell ref="Z135:AA135"/>
    <mergeCell ref="X284:Y284"/>
    <mergeCell ref="B16:D16"/>
    <mergeCell ref="E17:U17"/>
    <mergeCell ref="B90:D90"/>
    <mergeCell ref="B41:D41"/>
    <mergeCell ref="B42:D42"/>
    <mergeCell ref="E41:U41"/>
    <mergeCell ref="B284:D284"/>
    <mergeCell ref="B139:D139"/>
    <mergeCell ref="B129:D129"/>
    <mergeCell ref="X275:Y275"/>
    <mergeCell ref="X281:Y281"/>
    <mergeCell ref="B275:D275"/>
    <mergeCell ref="E143:U143"/>
    <mergeCell ref="V143:W143"/>
    <mergeCell ref="B140:D140"/>
    <mergeCell ref="B281:D281"/>
    <mergeCell ref="E284:U284"/>
    <mergeCell ref="B213:D213"/>
    <mergeCell ref="E213:U213"/>
    <mergeCell ref="V213:W213"/>
    <mergeCell ref="E80:U80"/>
    <mergeCell ref="B105:D105"/>
    <mergeCell ref="E90:U90"/>
    <mergeCell ref="V38:W38"/>
    <mergeCell ref="B80:D80"/>
    <mergeCell ref="E29:U29"/>
    <mergeCell ref="V29:W29"/>
    <mergeCell ref="B82:D82"/>
    <mergeCell ref="X82:Y82"/>
    <mergeCell ref="B83:D83"/>
    <mergeCell ref="E129:U129"/>
    <mergeCell ref="B130:D130"/>
    <mergeCell ref="E83:U83"/>
    <mergeCell ref="B135:D135"/>
    <mergeCell ref="E139:U139"/>
    <mergeCell ref="B138:D138"/>
    <mergeCell ref="E138:U138"/>
    <mergeCell ref="V138:W138"/>
    <mergeCell ref="X138:Y138"/>
    <mergeCell ref="Z138:AA138"/>
    <mergeCell ref="B103:D103"/>
    <mergeCell ref="E103:U103"/>
    <mergeCell ref="V103:W103"/>
    <mergeCell ref="X103:Y103"/>
    <mergeCell ref="Z106:AA106"/>
    <mergeCell ref="Z130:AA130"/>
    <mergeCell ref="V139:W139"/>
    <mergeCell ref="X139:Y139"/>
    <mergeCell ref="V135:W135"/>
    <mergeCell ref="Z126:AA126"/>
    <mergeCell ref="Z87:AA87"/>
    <mergeCell ref="V83:W83"/>
    <mergeCell ref="Z111:AA111"/>
    <mergeCell ref="B110:D110"/>
    <mergeCell ref="E110:U110"/>
    <mergeCell ref="V114:W114"/>
    <mergeCell ref="X114:Y114"/>
    <mergeCell ref="Z114:AA114"/>
    <mergeCell ref="B112:D112"/>
    <mergeCell ref="E112:U112"/>
    <mergeCell ref="V112:W112"/>
    <mergeCell ref="X112:Y112"/>
    <mergeCell ref="Z112:AA112"/>
    <mergeCell ref="B116:D116"/>
    <mergeCell ref="Z82:AA82"/>
    <mergeCell ref="V88:W88"/>
    <mergeCell ref="X88:Y88"/>
    <mergeCell ref="Z98:AA98"/>
    <mergeCell ref="B94:D94"/>
    <mergeCell ref="B100:D100"/>
    <mergeCell ref="Z132:AA132"/>
    <mergeCell ref="B123:D123"/>
    <mergeCell ref="E123:U123"/>
    <mergeCell ref="B126:D126"/>
    <mergeCell ref="V84:W84"/>
    <mergeCell ref="E107:U107"/>
    <mergeCell ref="E88:U88"/>
    <mergeCell ref="B99:D99"/>
    <mergeCell ref="E99:U99"/>
    <mergeCell ref="V99:W99"/>
    <mergeCell ref="X99:Y99"/>
    <mergeCell ref="Z99:AA99"/>
    <mergeCell ref="B86:D86"/>
    <mergeCell ref="E86:U86"/>
    <mergeCell ref="V86:W86"/>
    <mergeCell ref="X86:Y86"/>
    <mergeCell ref="B84:D84"/>
    <mergeCell ref="E94:U94"/>
    <mergeCell ref="V94:W94"/>
    <mergeCell ref="X94:Y94"/>
    <mergeCell ref="Z94:AA94"/>
    <mergeCell ref="E131:U131"/>
    <mergeCell ref="V131:W131"/>
    <mergeCell ref="X131:Y131"/>
    <mergeCell ref="Z131:AA131"/>
    <mergeCell ref="X111:Y111"/>
    <mergeCell ref="E247:U247"/>
    <mergeCell ref="V247:W247"/>
    <mergeCell ref="B248:D248"/>
    <mergeCell ref="E248:U248"/>
    <mergeCell ref="Z263:AA263"/>
    <mergeCell ref="Z264:AA264"/>
    <mergeCell ref="B282:D282"/>
    <mergeCell ref="E269:U269"/>
    <mergeCell ref="B270:D270"/>
    <mergeCell ref="V270:W270"/>
    <mergeCell ref="X270:Y270"/>
    <mergeCell ref="Z270:AA270"/>
    <mergeCell ref="B265:D265"/>
    <mergeCell ref="V265:W265"/>
    <mergeCell ref="X265:Y265"/>
    <mergeCell ref="Z258:AA258"/>
    <mergeCell ref="B266:D266"/>
    <mergeCell ref="V266:W266"/>
    <mergeCell ref="B255:D255"/>
    <mergeCell ref="E255:N255"/>
    <mergeCell ref="O255:U255"/>
    <mergeCell ref="V255:W255"/>
    <mergeCell ref="X255:Y255"/>
    <mergeCell ref="B257:D257"/>
    <mergeCell ref="E257:N257"/>
    <mergeCell ref="O257:U257"/>
    <mergeCell ref="V257:W257"/>
    <mergeCell ref="X257:Y257"/>
    <mergeCell ref="E258:N258"/>
    <mergeCell ref="O258:U258"/>
    <mergeCell ref="E261:N261"/>
    <mergeCell ref="O261:U261"/>
    <mergeCell ref="Z256:AA256"/>
    <mergeCell ref="B261:D261"/>
    <mergeCell ref="V261:W261"/>
    <mergeCell ref="X261:Y261"/>
    <mergeCell ref="B272:D272"/>
    <mergeCell ref="V272:W272"/>
    <mergeCell ref="X272:Y272"/>
    <mergeCell ref="Z272:AA272"/>
    <mergeCell ref="B254:D254"/>
    <mergeCell ref="V254:W254"/>
    <mergeCell ref="X254:Y254"/>
    <mergeCell ref="V256:W256"/>
    <mergeCell ref="X256:Y256"/>
    <mergeCell ref="E256:N256"/>
    <mergeCell ref="O256:U256"/>
    <mergeCell ref="B267:D267"/>
    <mergeCell ref="V267:W267"/>
    <mergeCell ref="X267:Y267"/>
    <mergeCell ref="Z267:AA267"/>
    <mergeCell ref="E262:N262"/>
    <mergeCell ref="O262:U262"/>
    <mergeCell ref="E263:N263"/>
    <mergeCell ref="O263:U263"/>
    <mergeCell ref="E264:N264"/>
    <mergeCell ref="O264:U264"/>
    <mergeCell ref="V264:W264"/>
    <mergeCell ref="X264:Y264"/>
    <mergeCell ref="Z257:AA257"/>
    <mergeCell ref="B259:D259"/>
    <mergeCell ref="E266:N266"/>
    <mergeCell ref="O266:U266"/>
    <mergeCell ref="E267:N267"/>
    <mergeCell ref="B278:D278"/>
    <mergeCell ref="E278:N278"/>
    <mergeCell ref="O278:U278"/>
    <mergeCell ref="V278:W278"/>
    <mergeCell ref="X278:Y278"/>
    <mergeCell ref="Z278:AA278"/>
    <mergeCell ref="Z34:AA34"/>
    <mergeCell ref="V107:W107"/>
    <mergeCell ref="X107:Y107"/>
    <mergeCell ref="Z107:AA107"/>
    <mergeCell ref="E108:U108"/>
    <mergeCell ref="V108:W108"/>
    <mergeCell ref="X108:Y108"/>
    <mergeCell ref="Z108:AA108"/>
    <mergeCell ref="B132:D132"/>
    <mergeCell ref="E132:U132"/>
    <mergeCell ref="V132:W132"/>
    <mergeCell ref="X132:Y132"/>
    <mergeCell ref="X83:Y83"/>
    <mergeCell ref="Z254:AA254"/>
    <mergeCell ref="B252:D252"/>
    <mergeCell ref="E252:U252"/>
    <mergeCell ref="X252:Y252"/>
    <mergeCell ref="B258:D258"/>
    <mergeCell ref="V258:W258"/>
    <mergeCell ref="X258:Y258"/>
    <mergeCell ref="B256:D256"/>
    <mergeCell ref="E259:U259"/>
    <mergeCell ref="V262:W262"/>
    <mergeCell ref="X262:Y262"/>
    <mergeCell ref="Z255:AA255"/>
    <mergeCell ref="B263:D263"/>
  </mergeCells>
  <conditionalFormatting sqref="Z82:AA84 Z41:AA43 Z285:AA285 Z26:AA27 Z15:AA23 Z132:AA132 Z140:AA140 Z163:AA163 Z142:AA143 Z57:AA64 Z165:AA165 Z126:AA127 Z135:AA135 Z149:AA149 Z175:AA176 Z184:AA184 Z167:AA171 Z111:AA112 Z115:AA116">
    <cfRule type="cellIs" dxfId="86" priority="204" operator="equal">
      <formula>0</formula>
    </cfRule>
  </conditionalFormatting>
  <conditionalFormatting sqref="Z79:AA79">
    <cfRule type="cellIs" dxfId="85" priority="118" operator="equal">
      <formula>0</formula>
    </cfRule>
  </conditionalFormatting>
  <conditionalFormatting sqref="Z103:AA108">
    <cfRule type="cellIs" dxfId="84" priority="127" operator="equal">
      <formula>0</formula>
    </cfRule>
  </conditionalFormatting>
  <conditionalFormatting sqref="Z33:AA33 Z35:AA36">
    <cfRule type="cellIs" dxfId="83" priority="120" operator="equal">
      <formula>0</formula>
    </cfRule>
  </conditionalFormatting>
  <conditionalFormatting sqref="Z77:AA77">
    <cfRule type="cellIs" dxfId="82" priority="117" operator="equal">
      <formula>0</formula>
    </cfRule>
  </conditionalFormatting>
  <conditionalFormatting sqref="Z76:AA76">
    <cfRule type="cellIs" dxfId="81" priority="116" operator="equal">
      <formula>0</formula>
    </cfRule>
  </conditionalFormatting>
  <conditionalFormatting sqref="Z75:AA75">
    <cfRule type="cellIs" dxfId="80" priority="115" operator="equal">
      <formula>0</formula>
    </cfRule>
  </conditionalFormatting>
  <conditionalFormatting sqref="Z74:AA74">
    <cfRule type="cellIs" dxfId="79" priority="114" operator="equal">
      <formula>0</formula>
    </cfRule>
  </conditionalFormatting>
  <conditionalFormatting sqref="Z73:AA73">
    <cfRule type="cellIs" dxfId="78" priority="113" operator="equal">
      <formula>0</formula>
    </cfRule>
  </conditionalFormatting>
  <conditionalFormatting sqref="Z72:AA72">
    <cfRule type="cellIs" dxfId="77" priority="112" operator="equal">
      <formula>0</formula>
    </cfRule>
  </conditionalFormatting>
  <conditionalFormatting sqref="Z71:AA71">
    <cfRule type="cellIs" dxfId="76" priority="111" operator="equal">
      <formula>0</formula>
    </cfRule>
  </conditionalFormatting>
  <conditionalFormatting sqref="Z70:AA70">
    <cfRule type="cellIs" dxfId="75" priority="110" operator="equal">
      <formula>0</formula>
    </cfRule>
  </conditionalFormatting>
  <conditionalFormatting sqref="Z69:AA69">
    <cfRule type="cellIs" dxfId="74" priority="109" operator="equal">
      <formula>0</formula>
    </cfRule>
  </conditionalFormatting>
  <conditionalFormatting sqref="Z68:AA68">
    <cfRule type="cellIs" dxfId="73" priority="108" operator="equal">
      <formula>0</formula>
    </cfRule>
  </conditionalFormatting>
  <conditionalFormatting sqref="Z67:AA67">
    <cfRule type="cellIs" dxfId="72" priority="107" operator="equal">
      <formula>0</formula>
    </cfRule>
  </conditionalFormatting>
  <conditionalFormatting sqref="Z46:AA54">
    <cfRule type="cellIs" dxfId="71" priority="106" operator="equal">
      <formula>0</formula>
    </cfRule>
  </conditionalFormatting>
  <conditionalFormatting sqref="Z78:AA78">
    <cfRule type="cellIs" dxfId="70" priority="105" operator="equal">
      <formula>0</formula>
    </cfRule>
  </conditionalFormatting>
  <conditionalFormatting sqref="Z94:AA97">
    <cfRule type="cellIs" dxfId="69" priority="104" operator="equal">
      <formula>0</formula>
    </cfRule>
  </conditionalFormatting>
  <conditionalFormatting sqref="Z92:AA92">
    <cfRule type="cellIs" dxfId="68" priority="101" operator="equal">
      <formula>0</formula>
    </cfRule>
  </conditionalFormatting>
  <conditionalFormatting sqref="Z98:AA98">
    <cfRule type="cellIs" dxfId="67" priority="100" operator="equal">
      <formula>0</formula>
    </cfRule>
  </conditionalFormatting>
  <conditionalFormatting sqref="Z172:AA172">
    <cfRule type="cellIs" dxfId="66" priority="99" operator="equal">
      <formula>0</formula>
    </cfRule>
  </conditionalFormatting>
  <conditionalFormatting sqref="Z93:AA93">
    <cfRule type="cellIs" dxfId="65" priority="98" operator="equal">
      <formula>0</formula>
    </cfRule>
  </conditionalFormatting>
  <conditionalFormatting sqref="Z141:AA141">
    <cfRule type="cellIs" dxfId="64" priority="94" operator="equal">
      <formula>0</formula>
    </cfRule>
  </conditionalFormatting>
  <conditionalFormatting sqref="Z209:AA211 Z214:AA214">
    <cfRule type="cellIs" dxfId="63" priority="88" operator="equal">
      <formula>0</formula>
    </cfRule>
  </conditionalFormatting>
  <conditionalFormatting sqref="Z156:AA156 Z158:AA159">
    <cfRule type="cellIs" dxfId="62" priority="86" operator="equal">
      <formula>0</formula>
    </cfRule>
  </conditionalFormatting>
  <conditionalFormatting sqref="Z157:AA157">
    <cfRule type="cellIs" dxfId="61" priority="85" operator="equal">
      <formula>0</formula>
    </cfRule>
  </conditionalFormatting>
  <conditionalFormatting sqref="Z160:AA160">
    <cfRule type="cellIs" dxfId="60" priority="84" operator="equal">
      <formula>0</formula>
    </cfRule>
  </conditionalFormatting>
  <conditionalFormatting sqref="Z34:AA34">
    <cfRule type="cellIs" dxfId="59" priority="66" operator="equal">
      <formula>0</formula>
    </cfRule>
  </conditionalFormatting>
  <conditionalFormatting sqref="Z31:AA31">
    <cfRule type="cellIs" dxfId="58" priority="63" operator="equal">
      <formula>0</formula>
    </cfRule>
  </conditionalFormatting>
  <conditionalFormatting sqref="Z39:AA39">
    <cfRule type="cellIs" dxfId="57" priority="62" operator="equal">
      <formula>0</formula>
    </cfRule>
  </conditionalFormatting>
  <conditionalFormatting sqref="Z40:AA40">
    <cfRule type="cellIs" dxfId="56" priority="61" operator="equal">
      <formula>0</formula>
    </cfRule>
  </conditionalFormatting>
  <conditionalFormatting sqref="Z164:AA164">
    <cfRule type="cellIs" dxfId="55" priority="59" operator="equal">
      <formula>0</formula>
    </cfRule>
  </conditionalFormatting>
  <conditionalFormatting sqref="Z87:AA89">
    <cfRule type="cellIs" dxfId="54" priority="58" operator="equal">
      <formula>0</formula>
    </cfRule>
  </conditionalFormatting>
  <conditionalFormatting sqref="Z125:AA125">
    <cfRule type="cellIs" dxfId="53" priority="57" operator="equal">
      <formula>0</formula>
    </cfRule>
  </conditionalFormatting>
  <conditionalFormatting sqref="Z128:AA128">
    <cfRule type="cellIs" dxfId="52" priority="56" operator="equal">
      <formula>0</formula>
    </cfRule>
  </conditionalFormatting>
  <conditionalFormatting sqref="Z131:AA131">
    <cfRule type="cellIs" dxfId="51" priority="55" operator="equal">
      <formula>0</formula>
    </cfRule>
  </conditionalFormatting>
  <conditionalFormatting sqref="Z134:AA134">
    <cfRule type="cellIs" dxfId="50" priority="54" operator="equal">
      <formula>0</formula>
    </cfRule>
  </conditionalFormatting>
  <conditionalFormatting sqref="Z133:AA133">
    <cfRule type="cellIs" dxfId="49" priority="53" operator="equal">
      <formula>0</formula>
    </cfRule>
  </conditionalFormatting>
  <conditionalFormatting sqref="Z136:AA136">
    <cfRule type="cellIs" dxfId="48" priority="52" operator="equal">
      <formula>0</formula>
    </cfRule>
  </conditionalFormatting>
  <conditionalFormatting sqref="Z137:AA137">
    <cfRule type="cellIs" dxfId="47" priority="51" operator="equal">
      <formula>0</formula>
    </cfRule>
  </conditionalFormatting>
  <conditionalFormatting sqref="Z147:AA147">
    <cfRule type="cellIs" dxfId="46" priority="50" operator="equal">
      <formula>0</formula>
    </cfRule>
  </conditionalFormatting>
  <conditionalFormatting sqref="Z124:AA124">
    <cfRule type="cellIs" dxfId="45" priority="49" operator="equal">
      <formula>0</formula>
    </cfRule>
  </conditionalFormatting>
  <conditionalFormatting sqref="Z99:AA99">
    <cfRule type="cellIs" dxfId="44" priority="48" operator="equal">
      <formula>0</formula>
    </cfRule>
  </conditionalFormatting>
  <conditionalFormatting sqref="Z100:AA100">
    <cfRule type="cellIs" dxfId="43" priority="47" operator="equal">
      <formula>0</formula>
    </cfRule>
  </conditionalFormatting>
  <conditionalFormatting sqref="Z148:AA148">
    <cfRule type="cellIs" dxfId="42" priority="46" operator="equal">
      <formula>0</formula>
    </cfRule>
  </conditionalFormatting>
  <conditionalFormatting sqref="Z153:AA153">
    <cfRule type="cellIs" dxfId="41" priority="45" operator="equal">
      <formula>0</formula>
    </cfRule>
  </conditionalFormatting>
  <conditionalFormatting sqref="Z151:AA151">
    <cfRule type="cellIs" dxfId="40" priority="44" operator="equal">
      <formula>0</formula>
    </cfRule>
  </conditionalFormatting>
  <conditionalFormatting sqref="Z152:AA152">
    <cfRule type="cellIs" dxfId="39" priority="43" operator="equal">
      <formula>0</formula>
    </cfRule>
  </conditionalFormatting>
  <conditionalFormatting sqref="Z150:AA150">
    <cfRule type="cellIs" dxfId="38" priority="42" operator="equal">
      <formula>0</formula>
    </cfRule>
  </conditionalFormatting>
  <conditionalFormatting sqref="Z146">
    <cfRule type="cellIs" dxfId="37" priority="41" operator="equal">
      <formula>0</formula>
    </cfRule>
  </conditionalFormatting>
  <conditionalFormatting sqref="Z177:AA177">
    <cfRule type="cellIs" dxfId="36" priority="40" operator="equal">
      <formula>0</formula>
    </cfRule>
  </conditionalFormatting>
  <conditionalFormatting sqref="Z178:AA178">
    <cfRule type="cellIs" dxfId="35" priority="39" operator="equal">
      <formula>0</formula>
    </cfRule>
  </conditionalFormatting>
  <conditionalFormatting sqref="Z179:AA179">
    <cfRule type="cellIs" dxfId="34" priority="38" operator="equal">
      <formula>0</formula>
    </cfRule>
  </conditionalFormatting>
  <conditionalFormatting sqref="Z180:AA182">
    <cfRule type="cellIs" dxfId="33" priority="37" operator="equal">
      <formula>0</formula>
    </cfRule>
  </conditionalFormatting>
  <conditionalFormatting sqref="Z183:AA183">
    <cfRule type="cellIs" dxfId="32" priority="36" operator="equal">
      <formula>0</formula>
    </cfRule>
  </conditionalFormatting>
  <conditionalFormatting sqref="Z166:AA166">
    <cfRule type="cellIs" dxfId="31" priority="35" operator="equal">
      <formula>0</formula>
    </cfRule>
  </conditionalFormatting>
  <conditionalFormatting sqref="Z32:AA32">
    <cfRule type="cellIs" dxfId="30" priority="34" operator="equal">
      <formula>0</formula>
    </cfRule>
  </conditionalFormatting>
  <conditionalFormatting sqref="Z187:AA190 Z193:AA195">
    <cfRule type="cellIs" dxfId="29" priority="33" operator="equal">
      <formula>0</formula>
    </cfRule>
  </conditionalFormatting>
  <conditionalFormatting sqref="Z191:AA191">
    <cfRule type="cellIs" dxfId="28" priority="32" operator="equal">
      <formula>0</formula>
    </cfRule>
  </conditionalFormatting>
  <conditionalFormatting sqref="Z192:AA192">
    <cfRule type="cellIs" dxfId="27" priority="31" operator="equal">
      <formula>0</formula>
    </cfRule>
  </conditionalFormatting>
  <conditionalFormatting sqref="Z287:AA287">
    <cfRule type="cellIs" dxfId="26" priority="30" operator="equal">
      <formula>0</formula>
    </cfRule>
  </conditionalFormatting>
  <conditionalFormatting sqref="Z198:AA201 Z204:AA206">
    <cfRule type="cellIs" dxfId="25" priority="29" operator="equal">
      <formula>0</formula>
    </cfRule>
  </conditionalFormatting>
  <conditionalFormatting sqref="Z202:AA202">
    <cfRule type="cellIs" dxfId="24" priority="28" operator="equal">
      <formula>0</formula>
    </cfRule>
  </conditionalFormatting>
  <conditionalFormatting sqref="Z203:AA203">
    <cfRule type="cellIs" dxfId="23" priority="27" operator="equal">
      <formula>0</formula>
    </cfRule>
  </conditionalFormatting>
  <conditionalFormatting sqref="Z113:AA113">
    <cfRule type="cellIs" dxfId="22" priority="25" operator="equal">
      <formula>0</formula>
    </cfRule>
  </conditionalFormatting>
  <conditionalFormatting sqref="Z114:AA114">
    <cfRule type="cellIs" dxfId="21" priority="24" operator="equal">
      <formula>0</formula>
    </cfRule>
  </conditionalFormatting>
  <conditionalFormatting sqref="Z217:AA217">
    <cfRule type="cellIs" dxfId="20" priority="23" operator="equal">
      <formula>0</formula>
    </cfRule>
  </conditionalFormatting>
  <conditionalFormatting sqref="Z218:AA218">
    <cfRule type="cellIs" dxfId="19" priority="22" operator="equal">
      <formula>0</formula>
    </cfRule>
  </conditionalFormatting>
  <conditionalFormatting sqref="Z220:AA220">
    <cfRule type="cellIs" dxfId="18" priority="21" operator="equal">
      <formula>0</formula>
    </cfRule>
  </conditionalFormatting>
  <conditionalFormatting sqref="Z221:AA221">
    <cfRule type="cellIs" dxfId="17" priority="20" operator="equal">
      <formula>0</formula>
    </cfRule>
  </conditionalFormatting>
  <conditionalFormatting sqref="Z219:AA219">
    <cfRule type="cellIs" dxfId="16" priority="19" operator="equal">
      <formula>0</formula>
    </cfRule>
  </conditionalFormatting>
  <conditionalFormatting sqref="Z222:AA222">
    <cfRule type="cellIs" dxfId="15" priority="18" operator="equal">
      <formula>0</formula>
    </cfRule>
  </conditionalFormatting>
  <conditionalFormatting sqref="Z223:AA223">
    <cfRule type="cellIs" dxfId="14" priority="17" operator="equal">
      <formula>0</formula>
    </cfRule>
  </conditionalFormatting>
  <conditionalFormatting sqref="Z224:AA224">
    <cfRule type="cellIs" dxfId="13" priority="16" operator="equal">
      <formula>0</formula>
    </cfRule>
  </conditionalFormatting>
  <conditionalFormatting sqref="Z227:AA227">
    <cfRule type="cellIs" dxfId="12" priority="15" operator="equal">
      <formula>0</formula>
    </cfRule>
  </conditionalFormatting>
  <conditionalFormatting sqref="Z231:AA231">
    <cfRule type="cellIs" dxfId="11" priority="14" operator="equal">
      <formula>0</formula>
    </cfRule>
  </conditionalFormatting>
  <conditionalFormatting sqref="Z230:AA230">
    <cfRule type="cellIs" dxfId="10" priority="13" operator="equal">
      <formula>0</formula>
    </cfRule>
  </conditionalFormatting>
  <conditionalFormatting sqref="Z229:AA229">
    <cfRule type="cellIs" dxfId="9" priority="12" operator="equal">
      <formula>0</formula>
    </cfRule>
  </conditionalFormatting>
  <conditionalFormatting sqref="Z228:AA228">
    <cfRule type="cellIs" dxfId="8" priority="11" operator="equal">
      <formula>0</formula>
    </cfRule>
  </conditionalFormatting>
  <conditionalFormatting sqref="Z235:AA235">
    <cfRule type="cellIs" dxfId="7" priority="8" operator="equal">
      <formula>0</formula>
    </cfRule>
  </conditionalFormatting>
  <conditionalFormatting sqref="Z234:AA234">
    <cfRule type="cellIs" dxfId="6" priority="10" operator="equal">
      <formula>0</formula>
    </cfRule>
  </conditionalFormatting>
  <conditionalFormatting sqref="Z238:AA238">
    <cfRule type="cellIs" dxfId="5" priority="7" operator="equal">
      <formula>0</formula>
    </cfRule>
  </conditionalFormatting>
  <conditionalFormatting sqref="Z239:AA239">
    <cfRule type="cellIs" dxfId="4" priority="6" operator="equal">
      <formula>0</formula>
    </cfRule>
  </conditionalFormatting>
  <conditionalFormatting sqref="Z243:AA243">
    <cfRule type="cellIs" dxfId="3" priority="3" operator="equal">
      <formula>0</formula>
    </cfRule>
  </conditionalFormatting>
  <conditionalFormatting sqref="Z240:AA240">
    <cfRule type="cellIs" dxfId="2" priority="5" operator="equal">
      <formula>0</formula>
    </cfRule>
  </conditionalFormatting>
  <conditionalFormatting sqref="Z119:AA120">
    <cfRule type="cellIs" dxfId="1" priority="2" operator="equal">
      <formula>0</formula>
    </cfRule>
  </conditionalFormatting>
  <conditionalFormatting sqref="Z121:AA122">
    <cfRule type="cellIs" dxfId="0" priority="1" operator="equal">
      <formula>0</formula>
    </cfRule>
  </conditionalFormatting>
  <printOptions horizontalCentered="1"/>
  <pageMargins left="0.25" right="0.25" top="0.75" bottom="0.75" header="0.3" footer="0.3"/>
  <pageSetup paperSize="9" scale="63" fitToHeight="0" orientation="landscape" r:id="rId1"/>
  <headerFooter alignWithMargins="0"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5"/>
  <sheetViews>
    <sheetView view="pageBreakPreview" zoomScale="80" zoomScaleNormal="85" zoomScaleSheetLayoutView="80" workbookViewId="0">
      <selection activeCell="AB13" sqref="AB13"/>
    </sheetView>
  </sheetViews>
  <sheetFormatPr defaultColWidth="2.7109375" defaultRowHeight="15" x14ac:dyDescent="0.25"/>
  <cols>
    <col min="1" max="1" width="2.7109375" style="122"/>
    <col min="2" max="2" width="6.7109375" style="123" customWidth="1"/>
    <col min="3" max="3" width="6.7109375" style="124" customWidth="1"/>
    <col min="4" max="4" width="6.7109375" customWidth="1"/>
    <col min="5" max="5" width="2.85546875" customWidth="1"/>
    <col min="6" max="17" width="6.7109375" customWidth="1"/>
    <col min="18" max="23" width="10.42578125" customWidth="1"/>
    <col min="24" max="24" width="18.85546875" customWidth="1"/>
    <col min="25" max="25" width="7.140625" customWidth="1"/>
    <col min="26" max="26" width="6.7109375" customWidth="1"/>
    <col min="27" max="27" width="24.28515625" customWidth="1"/>
    <col min="28" max="29" width="2.7109375" customWidth="1"/>
    <col min="30" max="30" width="21.7109375" customWidth="1"/>
  </cols>
  <sheetData>
    <row r="1" spans="1:34" ht="12.75" customHeight="1" x14ac:dyDescent="0.25"/>
    <row r="2" spans="1:34" s="103" customFormat="1" ht="15" customHeight="1" x14ac:dyDescent="0.25">
      <c r="B2" s="258"/>
      <c r="C2" s="259"/>
      <c r="D2" s="259"/>
      <c r="E2" s="259"/>
      <c r="F2" s="259"/>
      <c r="G2" s="259"/>
      <c r="H2" s="264" t="s">
        <v>192</v>
      </c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6"/>
    </row>
    <row r="3" spans="1:34" s="103" customFormat="1" ht="15" customHeight="1" x14ac:dyDescent="0.25">
      <c r="B3" s="260"/>
      <c r="C3" s="261"/>
      <c r="D3" s="261"/>
      <c r="E3" s="261"/>
      <c r="F3" s="261"/>
      <c r="G3" s="261"/>
      <c r="H3" s="267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9"/>
    </row>
    <row r="4" spans="1:34" s="103" customFormat="1" ht="15" customHeight="1" x14ac:dyDescent="0.25">
      <c r="B4" s="260"/>
      <c r="C4" s="261"/>
      <c r="D4" s="261"/>
      <c r="E4" s="261"/>
      <c r="F4" s="261"/>
      <c r="G4" s="261"/>
      <c r="H4" s="26" t="s">
        <v>1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26" t="s">
        <v>24</v>
      </c>
      <c r="U4" s="35"/>
      <c r="V4" s="35"/>
      <c r="W4" s="35"/>
      <c r="X4" s="29"/>
      <c r="Y4" s="255" t="s">
        <v>0</v>
      </c>
      <c r="Z4" s="256"/>
      <c r="AA4" s="257"/>
    </row>
    <row r="5" spans="1:34" s="103" customFormat="1" ht="15" customHeight="1" x14ac:dyDescent="0.25">
      <c r="B5" s="260"/>
      <c r="C5" s="261"/>
      <c r="D5" s="261"/>
      <c r="E5" s="261"/>
      <c r="F5" s="261"/>
      <c r="G5" s="261"/>
      <c r="H5" s="270" t="s">
        <v>89</v>
      </c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4"/>
      <c r="T5" s="278" t="str">
        <f>Capa!W4</f>
        <v>00000-0000-PE-AR-LI-0001_02 ACESSO USP</v>
      </c>
      <c r="U5" s="279"/>
      <c r="V5" s="279"/>
      <c r="W5" s="279"/>
      <c r="X5" s="280"/>
      <c r="Y5" s="30"/>
      <c r="Z5" s="112"/>
      <c r="AA5" s="157"/>
    </row>
    <row r="6" spans="1:34" s="103" customFormat="1" ht="15" customHeight="1" x14ac:dyDescent="0.25">
      <c r="B6" s="260"/>
      <c r="C6" s="261"/>
      <c r="D6" s="261"/>
      <c r="E6" s="261"/>
      <c r="F6" s="261"/>
      <c r="G6" s="261"/>
      <c r="H6" s="23" t="s">
        <v>5</v>
      </c>
      <c r="I6" s="24"/>
      <c r="J6" s="24"/>
      <c r="K6" s="25"/>
      <c r="L6" s="23" t="s">
        <v>6</v>
      </c>
      <c r="M6" s="24"/>
      <c r="N6" s="24"/>
      <c r="O6" s="25"/>
      <c r="P6" s="23" t="s">
        <v>7</v>
      </c>
      <c r="Q6" s="24"/>
      <c r="R6" s="24"/>
      <c r="S6" s="25"/>
      <c r="T6" s="26" t="s">
        <v>25</v>
      </c>
      <c r="U6" s="35"/>
      <c r="V6" s="35"/>
      <c r="W6" s="35"/>
      <c r="X6" s="29"/>
      <c r="Y6" s="31"/>
      <c r="Z6" s="117"/>
      <c r="AA6" s="158" t="s">
        <v>3</v>
      </c>
    </row>
    <row r="7" spans="1:34" s="103" customFormat="1" ht="15" customHeight="1" x14ac:dyDescent="0.25">
      <c r="B7" s="260"/>
      <c r="C7" s="261"/>
      <c r="D7" s="261"/>
      <c r="E7" s="261"/>
      <c r="F7" s="261"/>
      <c r="G7" s="261"/>
      <c r="H7" s="270" t="s">
        <v>291</v>
      </c>
      <c r="I7" s="271"/>
      <c r="J7" s="271"/>
      <c r="K7" s="274"/>
      <c r="L7" s="270" t="s">
        <v>285</v>
      </c>
      <c r="M7" s="271"/>
      <c r="N7" s="271"/>
      <c r="O7" s="274"/>
      <c r="P7" s="270" t="str">
        <f>Capa!R6</f>
        <v>TF</v>
      </c>
      <c r="Q7" s="271"/>
      <c r="R7" s="271"/>
      <c r="S7" s="274"/>
      <c r="T7" s="278" t="s">
        <v>11</v>
      </c>
      <c r="U7" s="279"/>
      <c r="V7" s="279"/>
      <c r="W7" s="279"/>
      <c r="X7" s="280"/>
      <c r="Y7" s="32"/>
      <c r="Z7" s="117" t="s">
        <v>9</v>
      </c>
      <c r="AA7" s="158" t="s">
        <v>4</v>
      </c>
    </row>
    <row r="8" spans="1:34" s="103" customFormat="1" ht="15" customHeight="1" x14ac:dyDescent="0.25">
      <c r="B8" s="260"/>
      <c r="C8" s="261"/>
      <c r="D8" s="261"/>
      <c r="E8" s="261"/>
      <c r="F8" s="261"/>
      <c r="G8" s="261"/>
      <c r="H8" s="23" t="s">
        <v>13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 t="s">
        <v>14</v>
      </c>
      <c r="U8" s="24"/>
      <c r="V8" s="24"/>
      <c r="W8" s="23" t="s">
        <v>15</v>
      </c>
      <c r="X8" s="25"/>
      <c r="Y8" s="33"/>
      <c r="Z8" s="117"/>
      <c r="AA8" s="158" t="s">
        <v>10</v>
      </c>
    </row>
    <row r="9" spans="1:34" s="103" customFormat="1" ht="15" customHeight="1" x14ac:dyDescent="0.25">
      <c r="B9" s="260"/>
      <c r="C9" s="261"/>
      <c r="D9" s="261"/>
      <c r="E9" s="261"/>
      <c r="F9" s="261"/>
      <c r="G9" s="261"/>
      <c r="H9" s="270" t="str">
        <f>Capa!H8</f>
        <v>ARQUITETURA E URBANISMO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2">
        <v>43514</v>
      </c>
      <c r="U9" s="273"/>
      <c r="V9" s="273"/>
      <c r="W9" s="270">
        <f>Capa!Z8</f>
        <v>3</v>
      </c>
      <c r="X9" s="274"/>
      <c r="Y9" s="30"/>
      <c r="Z9" s="117"/>
      <c r="AA9" s="158" t="s">
        <v>12</v>
      </c>
    </row>
    <row r="10" spans="1:34" s="103" customFormat="1" ht="15" customHeight="1" x14ac:dyDescent="0.25">
      <c r="B10" s="260"/>
      <c r="C10" s="261"/>
      <c r="D10" s="261"/>
      <c r="E10" s="261"/>
      <c r="F10" s="261"/>
      <c r="G10" s="261"/>
      <c r="H10" s="26" t="s">
        <v>17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8"/>
      <c r="Y10" s="34"/>
      <c r="Z10" s="117"/>
      <c r="AA10" s="158" t="s">
        <v>16</v>
      </c>
    </row>
    <row r="11" spans="1:34" s="103" customFormat="1" ht="15" customHeight="1" x14ac:dyDescent="0.25">
      <c r="B11" s="262"/>
      <c r="C11" s="263"/>
      <c r="D11" s="263"/>
      <c r="E11" s="263"/>
      <c r="F11" s="263"/>
      <c r="G11" s="263"/>
      <c r="H11" s="281" t="str">
        <f>Capa!H10</f>
        <v>PORTARIA DA USP</v>
      </c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3"/>
      <c r="Y11" s="105"/>
      <c r="Z11" s="113"/>
      <c r="AA11" s="159"/>
    </row>
    <row r="12" spans="1:34" ht="15.75" customHeight="1" x14ac:dyDescent="0.25">
      <c r="B12" s="310" t="s">
        <v>534</v>
      </c>
      <c r="C12" s="311"/>
      <c r="D12" s="311" t="s">
        <v>26</v>
      </c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4"/>
      <c r="X12" s="310" t="s">
        <v>27</v>
      </c>
      <c r="Y12" s="314"/>
      <c r="Z12" s="310" t="s">
        <v>28</v>
      </c>
      <c r="AA12" s="314"/>
    </row>
    <row r="13" spans="1:34" s="126" customFormat="1" ht="54.75" customHeight="1" x14ac:dyDescent="0.25">
      <c r="A13" s="125"/>
      <c r="B13" s="312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5"/>
      <c r="X13" s="312"/>
      <c r="Y13" s="315"/>
      <c r="Z13" s="312"/>
      <c r="AA13" s="315"/>
    </row>
    <row r="14" spans="1:34" s="126" customFormat="1" ht="39" customHeight="1" x14ac:dyDescent="0.25">
      <c r="A14" s="125"/>
      <c r="B14" s="226">
        <v>14</v>
      </c>
      <c r="C14" s="227"/>
      <c r="D14" s="241" t="s">
        <v>535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309"/>
      <c r="X14" s="226"/>
      <c r="Y14" s="228"/>
      <c r="Z14" s="226"/>
      <c r="AA14" s="228"/>
    </row>
    <row r="15" spans="1:34" s="127" customFormat="1" ht="39.950000000000003" customHeight="1" x14ac:dyDescent="0.25">
      <c r="B15" s="302" t="s">
        <v>273</v>
      </c>
      <c r="C15" s="302"/>
      <c r="D15" s="303" t="s">
        <v>536</v>
      </c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5"/>
      <c r="Y15" s="306"/>
      <c r="Z15" s="307"/>
      <c r="AA15" s="308"/>
      <c r="AH15" s="128"/>
    </row>
    <row r="16" spans="1:34" s="129" customFormat="1" ht="15" customHeight="1" x14ac:dyDescent="0.25">
      <c r="B16" s="294"/>
      <c r="C16" s="295"/>
      <c r="D16" s="296" t="s">
        <v>537</v>
      </c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8" t="s">
        <v>538</v>
      </c>
      <c r="Y16" s="299" t="s">
        <v>538</v>
      </c>
      <c r="Z16" s="300"/>
      <c r="AA16" s="301"/>
    </row>
    <row r="17" spans="2:27" s="129" customFormat="1" ht="15.75" x14ac:dyDescent="0.25">
      <c r="B17" s="322"/>
      <c r="C17" s="323"/>
      <c r="D17" s="324" t="s">
        <v>539</v>
      </c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6" t="s">
        <v>538</v>
      </c>
      <c r="Y17" s="327" t="s">
        <v>538</v>
      </c>
      <c r="Z17" s="328"/>
      <c r="AA17" s="329"/>
    </row>
    <row r="18" spans="2:27" s="129" customFormat="1" ht="15" customHeight="1" x14ac:dyDescent="0.25">
      <c r="B18" s="320"/>
      <c r="C18" s="320"/>
      <c r="D18" s="321" t="s">
        <v>540</v>
      </c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18" t="s">
        <v>538</v>
      </c>
      <c r="Y18" s="318" t="s">
        <v>538</v>
      </c>
      <c r="Z18" s="319"/>
      <c r="AA18" s="319"/>
    </row>
    <row r="19" spans="2:27" s="129" customFormat="1" ht="15" customHeight="1" x14ac:dyDescent="0.25">
      <c r="B19" s="316" t="s">
        <v>653</v>
      </c>
      <c r="C19" s="316"/>
      <c r="D19" s="317" t="s">
        <v>541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8" t="s">
        <v>542</v>
      </c>
      <c r="Y19" s="318" t="s">
        <v>542</v>
      </c>
      <c r="Z19" s="319">
        <v>15</v>
      </c>
      <c r="AA19" s="319"/>
    </row>
    <row r="20" spans="2:27" s="129" customFormat="1" ht="15" customHeight="1" x14ac:dyDescent="0.25">
      <c r="B20" s="316" t="s">
        <v>654</v>
      </c>
      <c r="C20" s="316"/>
      <c r="D20" s="317" t="s">
        <v>543</v>
      </c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8" t="s">
        <v>542</v>
      </c>
      <c r="Y20" s="318" t="s">
        <v>542</v>
      </c>
      <c r="Z20" s="319">
        <v>4</v>
      </c>
      <c r="AA20" s="319"/>
    </row>
    <row r="21" spans="2:27" s="129" customFormat="1" ht="15" customHeight="1" x14ac:dyDescent="0.25">
      <c r="B21" s="330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18" t="s">
        <v>538</v>
      </c>
      <c r="Y21" s="318" t="s">
        <v>538</v>
      </c>
      <c r="Z21" s="319"/>
      <c r="AA21" s="319"/>
    </row>
    <row r="22" spans="2:27" s="129" customFormat="1" ht="15.75" x14ac:dyDescent="0.25">
      <c r="B22" s="330"/>
      <c r="C22" s="330"/>
      <c r="D22" s="331" t="s">
        <v>544</v>
      </c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18" t="s">
        <v>538</v>
      </c>
      <c r="Y22" s="318" t="s">
        <v>538</v>
      </c>
      <c r="Z22" s="319"/>
      <c r="AA22" s="319"/>
    </row>
    <row r="23" spans="2:27" s="129" customFormat="1" ht="15" customHeight="1" x14ac:dyDescent="0.25">
      <c r="B23" s="330"/>
      <c r="C23" s="330"/>
      <c r="D23" s="317" t="s">
        <v>545</v>
      </c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8" t="s">
        <v>538</v>
      </c>
      <c r="Y23" s="318" t="s">
        <v>538</v>
      </c>
      <c r="Z23" s="319"/>
      <c r="AA23" s="319"/>
    </row>
    <row r="24" spans="2:27" s="129" customFormat="1" ht="15" customHeight="1" x14ac:dyDescent="0.25">
      <c r="B24" s="330"/>
      <c r="C24" s="330"/>
      <c r="D24" s="317" t="s">
        <v>546</v>
      </c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8" t="s">
        <v>538</v>
      </c>
      <c r="Y24" s="318" t="s">
        <v>538</v>
      </c>
      <c r="Z24" s="319"/>
      <c r="AA24" s="319"/>
    </row>
    <row r="25" spans="2:27" s="129" customFormat="1" ht="15" customHeight="1" x14ac:dyDescent="0.25">
      <c r="B25" s="316" t="s">
        <v>655</v>
      </c>
      <c r="C25" s="316"/>
      <c r="D25" s="317" t="s">
        <v>541</v>
      </c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8" t="s">
        <v>547</v>
      </c>
      <c r="Y25" s="318" t="s">
        <v>547</v>
      </c>
      <c r="Z25" s="319">
        <v>15</v>
      </c>
      <c r="AA25" s="319"/>
    </row>
    <row r="26" spans="2:27" s="129" customFormat="1" ht="15" customHeight="1" x14ac:dyDescent="0.25">
      <c r="B26" s="316" t="s">
        <v>656</v>
      </c>
      <c r="C26" s="316"/>
      <c r="D26" s="317" t="s">
        <v>543</v>
      </c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8" t="s">
        <v>547</v>
      </c>
      <c r="Y26" s="318" t="s">
        <v>547</v>
      </c>
      <c r="Z26" s="319">
        <v>4</v>
      </c>
      <c r="AA26" s="319"/>
    </row>
    <row r="27" spans="2:27" s="129" customFormat="1" ht="23.25" customHeight="1" x14ac:dyDescent="0.25">
      <c r="B27" s="330"/>
      <c r="C27" s="330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18" t="s">
        <v>538</v>
      </c>
      <c r="Y27" s="318" t="s">
        <v>538</v>
      </c>
      <c r="Z27" s="319"/>
      <c r="AA27" s="319"/>
    </row>
    <row r="28" spans="2:27" s="129" customFormat="1" ht="15" customHeight="1" x14ac:dyDescent="0.25">
      <c r="B28" s="332"/>
      <c r="C28" s="333"/>
      <c r="D28" s="296" t="s">
        <v>548</v>
      </c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334" t="s">
        <v>538</v>
      </c>
      <c r="Y28" s="335" t="s">
        <v>538</v>
      </c>
      <c r="Z28" s="300"/>
      <c r="AA28" s="301"/>
    </row>
    <row r="29" spans="2:27" s="129" customFormat="1" ht="15" customHeight="1" x14ac:dyDescent="0.25">
      <c r="B29" s="332"/>
      <c r="C29" s="333"/>
      <c r="D29" s="324" t="s">
        <v>549</v>
      </c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37" t="s">
        <v>538</v>
      </c>
      <c r="Y29" s="338" t="s">
        <v>538</v>
      </c>
      <c r="Z29" s="339"/>
      <c r="AA29" s="340"/>
    </row>
    <row r="30" spans="2:27" s="129" customFormat="1" ht="15" customHeight="1" x14ac:dyDescent="0.25">
      <c r="B30" s="330"/>
      <c r="C30" s="330"/>
      <c r="D30" s="321" t="s">
        <v>546</v>
      </c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18" t="s">
        <v>538</v>
      </c>
      <c r="Y30" s="318" t="s">
        <v>538</v>
      </c>
      <c r="Z30" s="319"/>
      <c r="AA30" s="319"/>
    </row>
    <row r="31" spans="2:27" s="129" customFormat="1" ht="15" customHeight="1" x14ac:dyDescent="0.25">
      <c r="B31" s="316" t="s">
        <v>657</v>
      </c>
      <c r="C31" s="316"/>
      <c r="D31" s="317" t="s">
        <v>550</v>
      </c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8" t="s">
        <v>547</v>
      </c>
      <c r="Y31" s="318" t="s">
        <v>547</v>
      </c>
      <c r="Z31" s="319">
        <v>15</v>
      </c>
      <c r="AA31" s="319"/>
    </row>
    <row r="32" spans="2:27" s="128" customFormat="1" ht="15" customHeight="1" x14ac:dyDescent="0.25">
      <c r="B32" s="341" t="s">
        <v>658</v>
      </c>
      <c r="C32" s="341"/>
      <c r="D32" s="317" t="s">
        <v>543</v>
      </c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8" t="s">
        <v>547</v>
      </c>
      <c r="Y32" s="318" t="s">
        <v>547</v>
      </c>
      <c r="Z32" s="319">
        <v>4</v>
      </c>
      <c r="AA32" s="319"/>
    </row>
    <row r="33" spans="1:27" s="128" customFormat="1" ht="15" customHeight="1" x14ac:dyDescent="0.25"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18" t="s">
        <v>538</v>
      </c>
      <c r="Y33" s="318" t="s">
        <v>538</v>
      </c>
      <c r="Z33" s="319"/>
      <c r="AA33" s="319"/>
    </row>
    <row r="34" spans="1:27" s="128" customFormat="1" ht="15" customHeight="1" x14ac:dyDescent="0.25">
      <c r="B34" s="342"/>
      <c r="C34" s="342"/>
      <c r="D34" s="343" t="s">
        <v>551</v>
      </c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4" t="s">
        <v>538</v>
      </c>
      <c r="Y34" s="344" t="s">
        <v>538</v>
      </c>
      <c r="Z34" s="345"/>
      <c r="AA34" s="345"/>
    </row>
    <row r="35" spans="1:27" s="128" customFormat="1" ht="15" customHeight="1" x14ac:dyDescent="0.25">
      <c r="B35" s="342"/>
      <c r="C35" s="342"/>
      <c r="D35" s="346" t="s">
        <v>552</v>
      </c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4" t="s">
        <v>538</v>
      </c>
      <c r="Y35" s="344" t="s">
        <v>538</v>
      </c>
      <c r="Z35" s="345"/>
      <c r="AA35" s="345"/>
    </row>
    <row r="36" spans="1:27" s="128" customFormat="1" ht="15" customHeight="1" x14ac:dyDescent="0.25">
      <c r="B36" s="341" t="s">
        <v>659</v>
      </c>
      <c r="C36" s="341"/>
      <c r="D36" s="317" t="s">
        <v>553</v>
      </c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8" t="s">
        <v>554</v>
      </c>
      <c r="Y36" s="318" t="s">
        <v>554</v>
      </c>
      <c r="Z36" s="319">
        <v>15</v>
      </c>
      <c r="AA36" s="319"/>
    </row>
    <row r="37" spans="1:27" s="128" customFormat="1" ht="15" customHeight="1" x14ac:dyDescent="0.25">
      <c r="B37" s="341" t="s">
        <v>660</v>
      </c>
      <c r="C37" s="341"/>
      <c r="D37" s="317" t="s">
        <v>543</v>
      </c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8" t="s">
        <v>547</v>
      </c>
      <c r="Y37" s="318" t="s">
        <v>547</v>
      </c>
      <c r="Z37" s="319">
        <v>4</v>
      </c>
      <c r="AA37" s="319"/>
    </row>
    <row r="38" spans="1:27" s="128" customFormat="1" ht="15" customHeight="1" x14ac:dyDescent="0.25">
      <c r="B38" s="341"/>
      <c r="C38" s="341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8"/>
      <c r="Y38" s="318"/>
      <c r="Z38" s="319"/>
      <c r="AA38" s="319"/>
    </row>
    <row r="39" spans="1:27" s="128" customFormat="1" ht="15" customHeight="1" x14ac:dyDescent="0.25">
      <c r="B39" s="342"/>
      <c r="C39" s="342"/>
      <c r="D39" s="343" t="s">
        <v>555</v>
      </c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4" t="s">
        <v>538</v>
      </c>
      <c r="Y39" s="344" t="s">
        <v>538</v>
      </c>
      <c r="Z39" s="345"/>
      <c r="AA39" s="345"/>
    </row>
    <row r="40" spans="1:27" s="128" customFormat="1" ht="15" customHeight="1" x14ac:dyDescent="0.25">
      <c r="B40" s="342"/>
      <c r="C40" s="342"/>
      <c r="D40" s="346" t="s">
        <v>552</v>
      </c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4" t="s">
        <v>538</v>
      </c>
      <c r="Y40" s="344" t="s">
        <v>538</v>
      </c>
      <c r="Z40" s="345"/>
      <c r="AA40" s="345"/>
    </row>
    <row r="41" spans="1:27" s="128" customFormat="1" ht="15" customHeight="1" x14ac:dyDescent="0.25">
      <c r="B41" s="341" t="s">
        <v>661</v>
      </c>
      <c r="C41" s="341"/>
      <c r="D41" s="317" t="s">
        <v>553</v>
      </c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8" t="s">
        <v>554</v>
      </c>
      <c r="Y41" s="318" t="s">
        <v>554</v>
      </c>
      <c r="Z41" s="319">
        <v>15</v>
      </c>
      <c r="AA41" s="319"/>
    </row>
    <row r="42" spans="1:27" s="128" customFormat="1" ht="15" customHeight="1" x14ac:dyDescent="0.25">
      <c r="B42" s="341" t="s">
        <v>662</v>
      </c>
      <c r="C42" s="341"/>
      <c r="D42" s="317" t="s">
        <v>543</v>
      </c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8" t="s">
        <v>547</v>
      </c>
      <c r="Y42" s="318" t="s">
        <v>547</v>
      </c>
      <c r="Z42" s="319">
        <v>4</v>
      </c>
      <c r="AA42" s="319"/>
    </row>
    <row r="43" spans="1:27" s="128" customFormat="1" ht="11.25" customHeight="1" x14ac:dyDescent="0.25">
      <c r="B43" s="347"/>
      <c r="C43" s="348"/>
      <c r="D43" s="349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1"/>
      <c r="X43" s="352"/>
      <c r="Y43" s="353"/>
      <c r="Z43" s="354"/>
      <c r="AA43" s="355"/>
    </row>
    <row r="44" spans="1:27" s="128" customFormat="1" ht="15" customHeight="1" x14ac:dyDescent="0.25">
      <c r="B44" s="342"/>
      <c r="C44" s="342"/>
      <c r="D44" s="343" t="s">
        <v>556</v>
      </c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4" t="s">
        <v>538</v>
      </c>
      <c r="Y44" s="344" t="s">
        <v>538</v>
      </c>
      <c r="Z44" s="345"/>
      <c r="AA44" s="345"/>
    </row>
    <row r="45" spans="1:27" s="128" customFormat="1" ht="15" customHeight="1" x14ac:dyDescent="0.25">
      <c r="B45" s="342"/>
      <c r="C45" s="342"/>
      <c r="D45" s="346" t="s">
        <v>552</v>
      </c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4" t="s">
        <v>538</v>
      </c>
      <c r="Y45" s="344" t="s">
        <v>538</v>
      </c>
      <c r="Z45" s="345"/>
      <c r="AA45" s="345"/>
    </row>
    <row r="46" spans="1:27" s="128" customFormat="1" ht="15" customHeight="1" x14ac:dyDescent="0.25">
      <c r="B46" s="341" t="s">
        <v>663</v>
      </c>
      <c r="C46" s="341"/>
      <c r="D46" s="317" t="s">
        <v>553</v>
      </c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8" t="s">
        <v>554</v>
      </c>
      <c r="Y46" s="318" t="s">
        <v>554</v>
      </c>
      <c r="Z46" s="319">
        <v>15</v>
      </c>
      <c r="AA46" s="319"/>
    </row>
    <row r="47" spans="1:27" s="128" customFormat="1" ht="15" customHeight="1" x14ac:dyDescent="0.25">
      <c r="B47" s="341" t="s">
        <v>664</v>
      </c>
      <c r="C47" s="341"/>
      <c r="D47" s="317" t="s">
        <v>543</v>
      </c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8" t="s">
        <v>547</v>
      </c>
      <c r="Y47" s="318" t="s">
        <v>547</v>
      </c>
      <c r="Z47" s="319">
        <v>4</v>
      </c>
      <c r="AA47" s="319"/>
    </row>
    <row r="48" spans="1:27" s="128" customFormat="1" ht="15.75" customHeight="1" x14ac:dyDescent="0.25">
      <c r="A48" s="130"/>
      <c r="B48" s="347"/>
      <c r="C48" s="356"/>
      <c r="D48" s="357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9"/>
      <c r="X48" s="352"/>
      <c r="Y48" s="360"/>
      <c r="Z48" s="354"/>
      <c r="AA48" s="355"/>
    </row>
    <row r="49" spans="1:52" s="131" customFormat="1" ht="15.75" customHeight="1" x14ac:dyDescent="0.25">
      <c r="B49" s="361"/>
      <c r="C49" s="362"/>
      <c r="D49" s="363" t="s">
        <v>557</v>
      </c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5"/>
      <c r="X49" s="366"/>
      <c r="Y49" s="367"/>
      <c r="Z49" s="354"/>
      <c r="AA49" s="355"/>
      <c r="AB49" s="132"/>
      <c r="AC49" s="132"/>
      <c r="AD49" s="132"/>
      <c r="AE49" s="132"/>
      <c r="AF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</row>
    <row r="50" spans="1:52" ht="15.75" customHeight="1" x14ac:dyDescent="0.25">
      <c r="A50"/>
      <c r="B50" s="368"/>
      <c r="C50" s="369"/>
      <c r="D50" s="370" t="s">
        <v>558</v>
      </c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371"/>
      <c r="S50" s="371"/>
      <c r="T50" s="371"/>
      <c r="U50" s="371"/>
      <c r="V50" s="371"/>
      <c r="W50" s="372"/>
      <c r="X50" s="373"/>
      <c r="Y50" s="374"/>
      <c r="Z50" s="375"/>
      <c r="AA50" s="376"/>
      <c r="AB50" s="133"/>
      <c r="AC50" s="133"/>
      <c r="AD50" s="133"/>
      <c r="AE50" s="133"/>
      <c r="AF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</row>
    <row r="51" spans="1:52" s="134" customFormat="1" ht="15.75" customHeight="1" x14ac:dyDescent="0.25">
      <c r="B51" s="377" t="s">
        <v>665</v>
      </c>
      <c r="C51" s="378"/>
      <c r="D51" s="346" t="s">
        <v>541</v>
      </c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  <c r="V51" s="346"/>
      <c r="W51" s="346"/>
      <c r="X51" s="366" t="s">
        <v>94</v>
      </c>
      <c r="Y51" s="367"/>
      <c r="Z51" s="319">
        <v>300</v>
      </c>
      <c r="AA51" s="319"/>
      <c r="AG51"/>
    </row>
    <row r="52" spans="1:52" s="134" customFormat="1" ht="15.75" customHeight="1" x14ac:dyDescent="0.25">
      <c r="B52" s="377" t="s">
        <v>666</v>
      </c>
      <c r="C52" s="378"/>
      <c r="D52" s="346" t="s">
        <v>543</v>
      </c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  <c r="V52" s="346"/>
      <c r="W52" s="346"/>
      <c r="X52" s="366" t="s">
        <v>94</v>
      </c>
      <c r="Y52" s="367"/>
      <c r="Z52" s="319">
        <v>170</v>
      </c>
      <c r="AA52" s="319"/>
      <c r="AG52"/>
    </row>
    <row r="53" spans="1:52" s="134" customFormat="1" ht="15.75" customHeight="1" x14ac:dyDescent="0.25">
      <c r="B53" s="377" t="s">
        <v>667</v>
      </c>
      <c r="C53" s="378"/>
      <c r="D53" s="346" t="s">
        <v>559</v>
      </c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346"/>
      <c r="V53" s="346"/>
      <c r="W53" s="346"/>
      <c r="X53" s="366" t="s">
        <v>94</v>
      </c>
      <c r="Y53" s="367"/>
      <c r="Z53" s="319">
        <v>100</v>
      </c>
      <c r="AA53" s="319"/>
      <c r="AG53"/>
    </row>
    <row r="54" spans="1:52" s="128" customFormat="1" ht="11.25" customHeight="1" x14ac:dyDescent="0.25">
      <c r="B54" s="347"/>
      <c r="C54" s="348"/>
      <c r="D54" s="349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1"/>
      <c r="X54" s="352"/>
      <c r="Y54" s="353"/>
      <c r="Z54" s="354"/>
      <c r="AA54" s="355"/>
    </row>
    <row r="55" spans="1:52" s="128" customFormat="1" ht="15" customHeight="1" x14ac:dyDescent="0.25">
      <c r="B55" s="342"/>
      <c r="C55" s="342"/>
      <c r="D55" s="343" t="s">
        <v>560</v>
      </c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4" t="s">
        <v>538</v>
      </c>
      <c r="Y55" s="344" t="s">
        <v>538</v>
      </c>
      <c r="Z55" s="345"/>
      <c r="AA55" s="345"/>
    </row>
    <row r="56" spans="1:52" s="128" customFormat="1" ht="15" customHeight="1" x14ac:dyDescent="0.25">
      <c r="B56" s="341" t="s">
        <v>668</v>
      </c>
      <c r="C56" s="341"/>
      <c r="D56" s="317" t="s">
        <v>561</v>
      </c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8" t="s">
        <v>547</v>
      </c>
      <c r="Y56" s="318" t="s">
        <v>547</v>
      </c>
      <c r="Z56" s="319">
        <v>200</v>
      </c>
      <c r="AA56" s="319"/>
    </row>
    <row r="57" spans="1:52" s="128" customFormat="1" ht="15.75" customHeight="1" x14ac:dyDescent="0.25">
      <c r="A57" s="130"/>
      <c r="B57" s="347"/>
      <c r="C57" s="356"/>
      <c r="D57" s="357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9"/>
      <c r="X57" s="352"/>
      <c r="Y57" s="360"/>
      <c r="Z57" s="354"/>
      <c r="AA57" s="355"/>
    </row>
    <row r="58" spans="1:52" s="127" customFormat="1" ht="15.75" x14ac:dyDescent="0.25">
      <c r="A58" s="130"/>
      <c r="B58" s="226" t="s">
        <v>674</v>
      </c>
      <c r="C58" s="227"/>
      <c r="D58" s="241" t="s">
        <v>562</v>
      </c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309"/>
      <c r="X58" s="305"/>
      <c r="Y58" s="306"/>
      <c r="Z58" s="307"/>
      <c r="AA58" s="308"/>
    </row>
    <row r="59" spans="1:52" s="127" customFormat="1" ht="47.25" customHeight="1" x14ac:dyDescent="0.25">
      <c r="A59" s="130"/>
      <c r="B59" s="379"/>
      <c r="C59" s="380"/>
      <c r="D59" s="381" t="s">
        <v>563</v>
      </c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382"/>
      <c r="Q59" s="382"/>
      <c r="R59" s="382"/>
      <c r="S59" s="382"/>
      <c r="T59" s="382"/>
      <c r="U59" s="382"/>
      <c r="V59" s="382"/>
      <c r="W59" s="383"/>
      <c r="X59" s="384"/>
      <c r="Y59" s="385"/>
      <c r="Z59" s="386"/>
      <c r="AA59" s="387"/>
    </row>
    <row r="60" spans="1:52" s="136" customFormat="1" ht="63" customHeight="1" x14ac:dyDescent="0.25">
      <c r="A60" s="130"/>
      <c r="B60" s="388" t="s">
        <v>669</v>
      </c>
      <c r="C60" s="389"/>
      <c r="D60" s="393" t="s">
        <v>564</v>
      </c>
      <c r="E60" s="394"/>
      <c r="F60" s="394"/>
      <c r="G60" s="394"/>
      <c r="H60" s="394"/>
      <c r="I60" s="394"/>
      <c r="J60" s="394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5"/>
      <c r="X60" s="384" t="s">
        <v>565</v>
      </c>
      <c r="Y60" s="385"/>
      <c r="Z60" s="386">
        <v>2</v>
      </c>
      <c r="AA60" s="387"/>
    </row>
    <row r="61" spans="1:52" s="127" customFormat="1" ht="15.75" customHeight="1" x14ac:dyDescent="0.25">
      <c r="A61" s="130"/>
      <c r="B61" s="388"/>
      <c r="C61" s="389"/>
      <c r="D61" s="390"/>
      <c r="E61" s="391"/>
      <c r="F61" s="391"/>
      <c r="G61" s="391"/>
      <c r="H61" s="391"/>
      <c r="I61" s="391"/>
      <c r="J61" s="391"/>
      <c r="K61" s="391"/>
      <c r="L61" s="391"/>
      <c r="M61" s="391"/>
      <c r="N61" s="391"/>
      <c r="O61" s="391"/>
      <c r="P61" s="391"/>
      <c r="Q61" s="391"/>
      <c r="R61" s="391"/>
      <c r="S61" s="391"/>
      <c r="T61" s="391"/>
      <c r="U61" s="391"/>
      <c r="V61" s="391"/>
      <c r="W61" s="392"/>
      <c r="X61" s="384"/>
      <c r="Y61" s="385"/>
      <c r="Z61" s="386"/>
      <c r="AA61" s="387"/>
    </row>
    <row r="62" spans="1:52" s="127" customFormat="1" ht="63" customHeight="1" x14ac:dyDescent="0.25">
      <c r="A62" s="130"/>
      <c r="B62" s="388"/>
      <c r="C62" s="389"/>
      <c r="D62" s="399" t="s">
        <v>566</v>
      </c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0"/>
      <c r="T62" s="400"/>
      <c r="U62" s="400"/>
      <c r="V62" s="400"/>
      <c r="W62" s="401"/>
      <c r="X62" s="384"/>
      <c r="Y62" s="385"/>
      <c r="Z62" s="386"/>
      <c r="AA62" s="387"/>
    </row>
    <row r="63" spans="1:52" s="136" customFormat="1" ht="87.75" customHeight="1" x14ac:dyDescent="0.25">
      <c r="A63" s="130"/>
      <c r="B63" s="388" t="s">
        <v>670</v>
      </c>
      <c r="C63" s="389"/>
      <c r="D63" s="396" t="s">
        <v>567</v>
      </c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8"/>
      <c r="X63" s="384" t="s">
        <v>565</v>
      </c>
      <c r="Y63" s="385"/>
      <c r="Z63" s="386">
        <v>2</v>
      </c>
      <c r="AA63" s="387"/>
    </row>
    <row r="64" spans="1:52" s="127" customFormat="1" ht="15.75" customHeight="1" x14ac:dyDescent="0.25">
      <c r="A64" s="130"/>
      <c r="B64" s="388"/>
      <c r="C64" s="389"/>
      <c r="D64" s="390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2"/>
      <c r="X64" s="384"/>
      <c r="Y64" s="385"/>
      <c r="Z64" s="386"/>
      <c r="AA64" s="387"/>
    </row>
    <row r="65" spans="1:27" s="127" customFormat="1" ht="63" customHeight="1" x14ac:dyDescent="0.25">
      <c r="A65" s="130"/>
      <c r="B65" s="388"/>
      <c r="C65" s="389"/>
      <c r="D65" s="399" t="s">
        <v>568</v>
      </c>
      <c r="E65" s="400"/>
      <c r="F65" s="400"/>
      <c r="G65" s="400"/>
      <c r="H65" s="400"/>
      <c r="I65" s="400"/>
      <c r="J65" s="400"/>
      <c r="K65" s="400"/>
      <c r="L65" s="400"/>
      <c r="M65" s="400"/>
      <c r="N65" s="400"/>
      <c r="O65" s="400"/>
      <c r="P65" s="400"/>
      <c r="Q65" s="400"/>
      <c r="R65" s="400"/>
      <c r="S65" s="400"/>
      <c r="T65" s="400"/>
      <c r="U65" s="400"/>
      <c r="V65" s="400"/>
      <c r="W65" s="401"/>
      <c r="X65" s="384"/>
      <c r="Y65" s="385"/>
      <c r="Z65" s="386"/>
      <c r="AA65" s="387"/>
    </row>
    <row r="66" spans="1:27" s="137" customFormat="1" ht="78.75" customHeight="1" x14ac:dyDescent="0.25">
      <c r="A66" s="130"/>
      <c r="B66" s="388" t="s">
        <v>671</v>
      </c>
      <c r="C66" s="389"/>
      <c r="D66" s="396" t="s">
        <v>569</v>
      </c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8"/>
      <c r="X66" s="384" t="s">
        <v>565</v>
      </c>
      <c r="Y66" s="385"/>
      <c r="Z66" s="386">
        <v>2</v>
      </c>
      <c r="AA66" s="387"/>
    </row>
    <row r="67" spans="1:27" s="137" customFormat="1" ht="15.75" x14ac:dyDescent="0.25">
      <c r="A67" s="130"/>
      <c r="B67" s="388"/>
      <c r="C67" s="389"/>
      <c r="D67" s="402"/>
      <c r="E67" s="403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3"/>
      <c r="T67" s="403"/>
      <c r="U67" s="403"/>
      <c r="V67" s="403"/>
      <c r="W67" s="404"/>
      <c r="X67" s="384"/>
      <c r="Y67" s="385"/>
      <c r="Z67" s="386"/>
      <c r="AA67" s="387"/>
    </row>
    <row r="68" spans="1:27" s="127" customFormat="1" ht="50.25" customHeight="1" x14ac:dyDescent="0.25">
      <c r="A68" s="130"/>
      <c r="B68" s="388"/>
      <c r="C68" s="389"/>
      <c r="D68" s="399" t="s">
        <v>570</v>
      </c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0"/>
      <c r="V68" s="400"/>
      <c r="W68" s="401"/>
      <c r="X68" s="384"/>
      <c r="Y68" s="385"/>
      <c r="Z68" s="386"/>
      <c r="AA68" s="387"/>
    </row>
    <row r="69" spans="1:27" s="137" customFormat="1" ht="49.5" customHeight="1" x14ac:dyDescent="0.25">
      <c r="A69" s="130"/>
      <c r="B69" s="388" t="s">
        <v>672</v>
      </c>
      <c r="C69" s="389"/>
      <c r="D69" s="396" t="s">
        <v>571</v>
      </c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398"/>
      <c r="X69" s="384" t="s">
        <v>565</v>
      </c>
      <c r="Y69" s="385"/>
      <c r="Z69" s="386">
        <v>1</v>
      </c>
      <c r="AA69" s="387"/>
    </row>
    <row r="70" spans="1:27" s="128" customFormat="1" ht="15.75" customHeight="1" x14ac:dyDescent="0.25">
      <c r="A70" s="130"/>
      <c r="B70" s="408"/>
      <c r="C70" s="409"/>
      <c r="D70" s="410"/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1"/>
      <c r="P70" s="411"/>
      <c r="Q70" s="411"/>
      <c r="R70" s="411"/>
      <c r="S70" s="411"/>
      <c r="T70" s="411"/>
      <c r="U70" s="411"/>
      <c r="V70" s="411"/>
      <c r="W70" s="412"/>
      <c r="X70" s="384"/>
      <c r="Y70" s="385"/>
      <c r="Z70" s="386"/>
      <c r="AA70" s="387"/>
    </row>
    <row r="71" spans="1:27" s="128" customFormat="1" ht="15.75" x14ac:dyDescent="0.25">
      <c r="A71" s="130"/>
      <c r="B71" s="305" t="s">
        <v>673</v>
      </c>
      <c r="C71" s="306"/>
      <c r="D71" s="405" t="s">
        <v>572</v>
      </c>
      <c r="E71" s="406"/>
      <c r="F71" s="406"/>
      <c r="G71" s="406"/>
      <c r="H71" s="406"/>
      <c r="I71" s="406"/>
      <c r="J71" s="406"/>
      <c r="K71" s="406"/>
      <c r="L71" s="406"/>
      <c r="M71" s="406"/>
      <c r="N71" s="406"/>
      <c r="O71" s="406"/>
      <c r="P71" s="406"/>
      <c r="Q71" s="406"/>
      <c r="R71" s="406"/>
      <c r="S71" s="406"/>
      <c r="T71" s="406"/>
      <c r="U71" s="406"/>
      <c r="V71" s="406"/>
      <c r="W71" s="407"/>
      <c r="X71" s="305" t="s">
        <v>538</v>
      </c>
      <c r="Y71" s="306"/>
      <c r="Z71" s="307"/>
      <c r="AA71" s="308"/>
    </row>
    <row r="72" spans="1:27" s="128" customFormat="1" ht="15.75" customHeight="1" x14ac:dyDescent="0.25">
      <c r="A72" s="130"/>
      <c r="B72" s="347"/>
      <c r="C72" s="356"/>
      <c r="D72" s="408"/>
      <c r="E72" s="409"/>
      <c r="F72" s="409"/>
      <c r="G72" s="409"/>
      <c r="H72" s="409"/>
      <c r="I72" s="409"/>
      <c r="J72" s="409"/>
      <c r="K72" s="409"/>
      <c r="L72" s="409"/>
      <c r="M72" s="409"/>
      <c r="N72" s="409"/>
      <c r="O72" s="409"/>
      <c r="P72" s="409"/>
      <c r="Q72" s="409"/>
      <c r="R72" s="409"/>
      <c r="S72" s="409"/>
      <c r="T72" s="409"/>
      <c r="U72" s="409"/>
      <c r="V72" s="409"/>
      <c r="W72" s="416"/>
      <c r="X72" s="417" t="s">
        <v>538</v>
      </c>
      <c r="Y72" s="418"/>
      <c r="Z72" s="419"/>
      <c r="AA72" s="420"/>
    </row>
    <row r="73" spans="1:27" s="128" customFormat="1" ht="31.5" customHeight="1" x14ac:dyDescent="0.25">
      <c r="A73" s="130"/>
      <c r="B73" s="347"/>
      <c r="C73" s="356"/>
      <c r="D73" s="413" t="s">
        <v>573</v>
      </c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4"/>
      <c r="R73" s="414"/>
      <c r="S73" s="414"/>
      <c r="T73" s="414"/>
      <c r="U73" s="414"/>
      <c r="V73" s="414"/>
      <c r="W73" s="415"/>
      <c r="X73" s="352" t="s">
        <v>538</v>
      </c>
      <c r="Y73" s="360"/>
      <c r="Z73" s="354"/>
      <c r="AA73" s="355"/>
    </row>
    <row r="74" spans="1:27" s="128" customFormat="1" ht="15.75" customHeight="1" x14ac:dyDescent="0.25">
      <c r="A74" s="130"/>
      <c r="B74" s="347" t="s">
        <v>675</v>
      </c>
      <c r="C74" s="356"/>
      <c r="D74" s="349" t="s">
        <v>574</v>
      </c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1"/>
      <c r="X74" s="352" t="s">
        <v>575</v>
      </c>
      <c r="Y74" s="360"/>
      <c r="Z74" s="354">
        <v>100</v>
      </c>
      <c r="AA74" s="355"/>
    </row>
    <row r="75" spans="1:27" s="128" customFormat="1" ht="15.75" customHeight="1" x14ac:dyDescent="0.25">
      <c r="A75" s="130"/>
      <c r="B75" s="347"/>
      <c r="C75" s="356"/>
      <c r="D75" s="408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  <c r="P75" s="409"/>
      <c r="Q75" s="409"/>
      <c r="R75" s="409"/>
      <c r="S75" s="409"/>
      <c r="T75" s="409"/>
      <c r="U75" s="409"/>
      <c r="V75" s="409"/>
      <c r="W75" s="416"/>
      <c r="X75" s="417" t="s">
        <v>538</v>
      </c>
      <c r="Y75" s="418"/>
      <c r="Z75" s="419"/>
      <c r="AA75" s="420"/>
    </row>
    <row r="76" spans="1:27" s="128" customFormat="1" ht="31.5" customHeight="1" x14ac:dyDescent="0.25">
      <c r="A76" s="130"/>
      <c r="B76" s="347"/>
      <c r="C76" s="356"/>
      <c r="D76" s="413" t="s">
        <v>576</v>
      </c>
      <c r="E76" s="414"/>
      <c r="F76" s="414"/>
      <c r="G76" s="414"/>
      <c r="H76" s="414"/>
      <c r="I76" s="414"/>
      <c r="J76" s="414"/>
      <c r="K76" s="414"/>
      <c r="L76" s="414"/>
      <c r="M76" s="414"/>
      <c r="N76" s="414"/>
      <c r="O76" s="414"/>
      <c r="P76" s="414"/>
      <c r="Q76" s="414"/>
      <c r="R76" s="414"/>
      <c r="S76" s="414"/>
      <c r="T76" s="414"/>
      <c r="U76" s="414"/>
      <c r="V76" s="414"/>
      <c r="W76" s="415"/>
      <c r="X76" s="352" t="s">
        <v>538</v>
      </c>
      <c r="Y76" s="360"/>
      <c r="Z76" s="354"/>
      <c r="AA76" s="355"/>
    </row>
    <row r="77" spans="1:27" s="128" customFormat="1" ht="15.75" customHeight="1" x14ac:dyDescent="0.25">
      <c r="A77" s="130"/>
      <c r="B77" s="347" t="s">
        <v>676</v>
      </c>
      <c r="C77" s="356"/>
      <c r="D77" s="349" t="s">
        <v>577</v>
      </c>
      <c r="E77" s="350"/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1"/>
      <c r="X77" s="352" t="s">
        <v>575</v>
      </c>
      <c r="Y77" s="360"/>
      <c r="Z77" s="354">
        <v>100</v>
      </c>
      <c r="AA77" s="355"/>
    </row>
    <row r="78" spans="1:27" s="128" customFormat="1" ht="15.75" customHeight="1" x14ac:dyDescent="0.25">
      <c r="A78" s="130"/>
      <c r="B78" s="347"/>
      <c r="C78" s="356"/>
      <c r="D78" s="408"/>
      <c r="E78" s="409"/>
      <c r="F78" s="409"/>
      <c r="G78" s="409"/>
      <c r="H78" s="409"/>
      <c r="I78" s="409"/>
      <c r="J78" s="409"/>
      <c r="K78" s="409"/>
      <c r="L78" s="409"/>
      <c r="M78" s="409"/>
      <c r="N78" s="409"/>
      <c r="O78" s="409"/>
      <c r="P78" s="409"/>
      <c r="Q78" s="409"/>
      <c r="R78" s="409"/>
      <c r="S78" s="409"/>
      <c r="T78" s="409"/>
      <c r="U78" s="409"/>
      <c r="V78" s="409"/>
      <c r="W78" s="416"/>
      <c r="X78" s="417" t="s">
        <v>538</v>
      </c>
      <c r="Y78" s="418"/>
      <c r="Z78" s="419"/>
      <c r="AA78" s="420"/>
    </row>
    <row r="79" spans="1:27" s="128" customFormat="1" ht="31.5" customHeight="1" x14ac:dyDescent="0.25">
      <c r="A79" s="130"/>
      <c r="B79" s="347"/>
      <c r="C79" s="356"/>
      <c r="D79" s="381" t="s">
        <v>578</v>
      </c>
      <c r="E79" s="382"/>
      <c r="F79" s="382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Q79" s="382"/>
      <c r="R79" s="382"/>
      <c r="S79" s="382"/>
      <c r="T79" s="382"/>
      <c r="U79" s="382"/>
      <c r="V79" s="382"/>
      <c r="W79" s="383"/>
      <c r="X79" s="384" t="s">
        <v>538</v>
      </c>
      <c r="Y79" s="385"/>
      <c r="Z79" s="386"/>
      <c r="AA79" s="387"/>
    </row>
    <row r="80" spans="1:27" s="128" customFormat="1" ht="15.75" customHeight="1" x14ac:dyDescent="0.25">
      <c r="A80" s="130"/>
      <c r="B80" s="347" t="s">
        <v>677</v>
      </c>
      <c r="C80" s="356"/>
      <c r="D80" s="421" t="s">
        <v>579</v>
      </c>
      <c r="E80" s="422"/>
      <c r="F80" s="422"/>
      <c r="G80" s="422"/>
      <c r="H80" s="422"/>
      <c r="I80" s="422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/>
      <c r="W80" s="423"/>
      <c r="X80" s="417" t="s">
        <v>575</v>
      </c>
      <c r="Y80" s="418"/>
      <c r="Z80" s="419">
        <v>200</v>
      </c>
      <c r="AA80" s="420"/>
    </row>
    <row r="81" spans="1:27" s="128" customFormat="1" ht="15.75" customHeight="1" x14ac:dyDescent="0.25">
      <c r="A81" s="130"/>
      <c r="B81" s="347"/>
      <c r="C81" s="356"/>
      <c r="D81" s="408"/>
      <c r="E81" s="409"/>
      <c r="F81" s="409"/>
      <c r="G81" s="409"/>
      <c r="H81" s="409"/>
      <c r="I81" s="409"/>
      <c r="J81" s="409"/>
      <c r="K81" s="409"/>
      <c r="L81" s="409"/>
      <c r="M81" s="409"/>
      <c r="N81" s="409"/>
      <c r="O81" s="409"/>
      <c r="P81" s="409"/>
      <c r="Q81" s="409"/>
      <c r="R81" s="409"/>
      <c r="S81" s="409"/>
      <c r="T81" s="409"/>
      <c r="U81" s="409"/>
      <c r="V81" s="409"/>
      <c r="W81" s="416"/>
      <c r="X81" s="384" t="s">
        <v>538</v>
      </c>
      <c r="Y81" s="385"/>
      <c r="Z81" s="386"/>
      <c r="AA81" s="387"/>
    </row>
    <row r="82" spans="1:27" s="128" customFormat="1" ht="31.5" customHeight="1" x14ac:dyDescent="0.25">
      <c r="A82" s="130"/>
      <c r="B82" s="347"/>
      <c r="C82" s="356"/>
      <c r="D82" s="413" t="s">
        <v>580</v>
      </c>
      <c r="E82" s="414"/>
      <c r="F82" s="414"/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4"/>
      <c r="R82" s="414"/>
      <c r="S82" s="414"/>
      <c r="T82" s="414"/>
      <c r="U82" s="414"/>
      <c r="V82" s="414"/>
      <c r="W82" s="415"/>
      <c r="X82" s="352" t="s">
        <v>538</v>
      </c>
      <c r="Y82" s="360"/>
      <c r="Z82" s="354"/>
      <c r="AA82" s="355"/>
    </row>
    <row r="83" spans="1:27" s="128" customFormat="1" ht="15.75" customHeight="1" x14ac:dyDescent="0.25">
      <c r="A83" s="130"/>
      <c r="B83" s="347" t="s">
        <v>678</v>
      </c>
      <c r="C83" s="356"/>
      <c r="D83" s="349" t="s">
        <v>581</v>
      </c>
      <c r="E83" s="350"/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1"/>
      <c r="X83" s="352" t="s">
        <v>575</v>
      </c>
      <c r="Y83" s="360"/>
      <c r="Z83" s="354">
        <v>50</v>
      </c>
      <c r="AA83" s="355"/>
    </row>
    <row r="84" spans="1:27" s="128" customFormat="1" ht="15.75" customHeight="1" x14ac:dyDescent="0.25">
      <c r="A84" s="130"/>
      <c r="B84" s="347" t="s">
        <v>679</v>
      </c>
      <c r="C84" s="356"/>
      <c r="D84" s="349" t="s">
        <v>582</v>
      </c>
      <c r="E84" s="350"/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1"/>
      <c r="X84" s="352" t="s">
        <v>575</v>
      </c>
      <c r="Y84" s="360"/>
      <c r="Z84" s="354">
        <v>16</v>
      </c>
      <c r="AA84" s="355"/>
    </row>
    <row r="85" spans="1:27" s="128" customFormat="1" ht="15.75" customHeight="1" x14ac:dyDescent="0.25">
      <c r="A85" s="130"/>
      <c r="B85" s="347"/>
      <c r="C85" s="356"/>
      <c r="D85" s="408"/>
      <c r="E85" s="409"/>
      <c r="F85" s="409"/>
      <c r="G85" s="409"/>
      <c r="H85" s="409"/>
      <c r="I85" s="409"/>
      <c r="J85" s="409"/>
      <c r="K85" s="409"/>
      <c r="L85" s="409"/>
      <c r="M85" s="409"/>
      <c r="N85" s="409"/>
      <c r="O85" s="409"/>
      <c r="P85" s="409"/>
      <c r="Q85" s="409"/>
      <c r="R85" s="409"/>
      <c r="S85" s="409"/>
      <c r="T85" s="409"/>
      <c r="U85" s="409"/>
      <c r="V85" s="409"/>
      <c r="W85" s="416"/>
      <c r="X85" s="352" t="s">
        <v>538</v>
      </c>
      <c r="Y85" s="360"/>
      <c r="Z85" s="354"/>
      <c r="AA85" s="355"/>
    </row>
    <row r="86" spans="1:27" s="128" customFormat="1" ht="15.75" x14ac:dyDescent="0.25">
      <c r="A86" s="130"/>
      <c r="B86" s="305" t="s">
        <v>680</v>
      </c>
      <c r="C86" s="306"/>
      <c r="D86" s="405" t="s">
        <v>583</v>
      </c>
      <c r="E86" s="406"/>
      <c r="F86" s="406"/>
      <c r="G86" s="406"/>
      <c r="H86" s="406"/>
      <c r="I86" s="406"/>
      <c r="J86" s="406"/>
      <c r="K86" s="406"/>
      <c r="L86" s="406"/>
      <c r="M86" s="406"/>
      <c r="N86" s="406"/>
      <c r="O86" s="406"/>
      <c r="P86" s="406"/>
      <c r="Q86" s="406"/>
      <c r="R86" s="406"/>
      <c r="S86" s="406"/>
      <c r="T86" s="406"/>
      <c r="U86" s="406"/>
      <c r="V86" s="406"/>
      <c r="W86" s="407"/>
      <c r="X86" s="305" t="s">
        <v>538</v>
      </c>
      <c r="Y86" s="306"/>
      <c r="Z86" s="307"/>
      <c r="AA86" s="308"/>
    </row>
    <row r="87" spans="1:27" s="128" customFormat="1" ht="63" customHeight="1" x14ac:dyDescent="0.25">
      <c r="A87" s="130"/>
      <c r="B87" s="379"/>
      <c r="C87" s="380"/>
      <c r="D87" s="381" t="s">
        <v>584</v>
      </c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382"/>
      <c r="W87" s="383"/>
      <c r="X87" s="384" t="s">
        <v>538</v>
      </c>
      <c r="Y87" s="385"/>
      <c r="Z87" s="386"/>
      <c r="AA87" s="387"/>
    </row>
    <row r="88" spans="1:27" s="128" customFormat="1" ht="15.75" x14ac:dyDescent="0.25">
      <c r="A88" s="130"/>
      <c r="B88" s="388" t="s">
        <v>681</v>
      </c>
      <c r="C88" s="389"/>
      <c r="D88" s="424" t="s">
        <v>585</v>
      </c>
      <c r="E88" s="425"/>
      <c r="F88" s="425"/>
      <c r="G88" s="425"/>
      <c r="H88" s="425"/>
      <c r="I88" s="425"/>
      <c r="J88" s="425"/>
      <c r="K88" s="425"/>
      <c r="L88" s="425"/>
      <c r="M88" s="425"/>
      <c r="N88" s="425"/>
      <c r="O88" s="425"/>
      <c r="P88" s="425"/>
      <c r="Q88" s="425"/>
      <c r="R88" s="425"/>
      <c r="S88" s="425"/>
      <c r="T88" s="425"/>
      <c r="U88" s="425"/>
      <c r="V88" s="425"/>
      <c r="W88" s="426"/>
      <c r="X88" s="384" t="s">
        <v>586</v>
      </c>
      <c r="Y88" s="385"/>
      <c r="Z88" s="386">
        <v>700</v>
      </c>
      <c r="AA88" s="387"/>
    </row>
    <row r="89" spans="1:27" s="137" customFormat="1" ht="15.75" customHeight="1" x14ac:dyDescent="0.25">
      <c r="A89" s="130"/>
      <c r="B89" s="388" t="s">
        <v>682</v>
      </c>
      <c r="C89" s="389"/>
      <c r="D89" s="424" t="s">
        <v>587</v>
      </c>
      <c r="E89" s="425"/>
      <c r="F89" s="425"/>
      <c r="G89" s="425"/>
      <c r="H89" s="425"/>
      <c r="I89" s="425"/>
      <c r="J89" s="425"/>
      <c r="K89" s="425"/>
      <c r="L89" s="425"/>
      <c r="M89" s="425"/>
      <c r="N89" s="425"/>
      <c r="O89" s="425"/>
      <c r="P89" s="425"/>
      <c r="Q89" s="425"/>
      <c r="R89" s="425"/>
      <c r="S89" s="425"/>
      <c r="T89" s="425"/>
      <c r="U89" s="425"/>
      <c r="V89" s="425"/>
      <c r="W89" s="426"/>
      <c r="X89" s="384" t="s">
        <v>586</v>
      </c>
      <c r="Y89" s="385"/>
      <c r="Z89" s="386">
        <v>7000</v>
      </c>
      <c r="AA89" s="387"/>
    </row>
    <row r="90" spans="1:27" s="137" customFormat="1" ht="15.75" customHeight="1" x14ac:dyDescent="0.25">
      <c r="A90" s="130"/>
      <c r="B90" s="388" t="s">
        <v>683</v>
      </c>
      <c r="C90" s="389"/>
      <c r="D90" s="424" t="s">
        <v>588</v>
      </c>
      <c r="E90" s="425"/>
      <c r="F90" s="425"/>
      <c r="G90" s="425"/>
      <c r="H90" s="425"/>
      <c r="I90" s="425"/>
      <c r="J90" s="425"/>
      <c r="K90" s="425"/>
      <c r="L90" s="425"/>
      <c r="M90" s="425"/>
      <c r="N90" s="425"/>
      <c r="O90" s="425"/>
      <c r="P90" s="425"/>
      <c r="Q90" s="425"/>
      <c r="R90" s="425"/>
      <c r="S90" s="425"/>
      <c r="T90" s="425"/>
      <c r="U90" s="425"/>
      <c r="V90" s="425"/>
      <c r="W90" s="426"/>
      <c r="X90" s="384" t="s">
        <v>586</v>
      </c>
      <c r="Y90" s="428"/>
      <c r="Z90" s="386">
        <v>1140</v>
      </c>
      <c r="AA90" s="387"/>
    </row>
    <row r="91" spans="1:27" s="128" customFormat="1" ht="15.75" customHeight="1" x14ac:dyDescent="0.25">
      <c r="A91" s="130"/>
      <c r="B91" s="388"/>
      <c r="C91" s="389"/>
      <c r="D91" s="379"/>
      <c r="E91" s="380"/>
      <c r="F91" s="380"/>
      <c r="G91" s="380"/>
      <c r="H91" s="380"/>
      <c r="I91" s="380"/>
      <c r="J91" s="380"/>
      <c r="K91" s="380"/>
      <c r="L91" s="380"/>
      <c r="M91" s="380"/>
      <c r="N91" s="380"/>
      <c r="O91" s="380"/>
      <c r="P91" s="380"/>
      <c r="Q91" s="380"/>
      <c r="R91" s="380"/>
      <c r="S91" s="380"/>
      <c r="T91" s="380"/>
      <c r="U91" s="380"/>
      <c r="V91" s="380"/>
      <c r="W91" s="427"/>
      <c r="X91" s="384" t="s">
        <v>538</v>
      </c>
      <c r="Y91" s="385"/>
      <c r="Z91" s="386"/>
      <c r="AA91" s="387"/>
    </row>
    <row r="92" spans="1:27" s="128" customFormat="1" ht="63" customHeight="1" x14ac:dyDescent="0.25">
      <c r="A92" s="130"/>
      <c r="B92" s="388"/>
      <c r="C92" s="389"/>
      <c r="D92" s="381" t="s">
        <v>589</v>
      </c>
      <c r="E92" s="382"/>
      <c r="F92" s="382"/>
      <c r="G92" s="382"/>
      <c r="H92" s="382"/>
      <c r="I92" s="382"/>
      <c r="J92" s="382"/>
      <c r="K92" s="382"/>
      <c r="L92" s="382"/>
      <c r="M92" s="382"/>
      <c r="N92" s="382"/>
      <c r="O92" s="382"/>
      <c r="P92" s="382"/>
      <c r="Q92" s="382"/>
      <c r="R92" s="382"/>
      <c r="S92" s="382"/>
      <c r="T92" s="382"/>
      <c r="U92" s="382"/>
      <c r="V92" s="382"/>
      <c r="W92" s="383"/>
      <c r="X92" s="138" t="s">
        <v>538</v>
      </c>
      <c r="Y92" s="139"/>
      <c r="Z92" s="140"/>
      <c r="AA92" s="160"/>
    </row>
    <row r="93" spans="1:27" s="128" customFormat="1" ht="15.75" x14ac:dyDescent="0.25">
      <c r="A93" s="130"/>
      <c r="B93" s="388" t="s">
        <v>684</v>
      </c>
      <c r="C93" s="389"/>
      <c r="D93" s="424" t="s">
        <v>585</v>
      </c>
      <c r="E93" s="425"/>
      <c r="F93" s="425"/>
      <c r="G93" s="425"/>
      <c r="H93" s="425"/>
      <c r="I93" s="425"/>
      <c r="J93" s="425"/>
      <c r="K93" s="425"/>
      <c r="L93" s="425"/>
      <c r="M93" s="425"/>
      <c r="N93" s="425"/>
      <c r="O93" s="425"/>
      <c r="P93" s="425"/>
      <c r="Q93" s="425"/>
      <c r="R93" s="425"/>
      <c r="S93" s="425"/>
      <c r="T93" s="425"/>
      <c r="U93" s="425"/>
      <c r="V93" s="425"/>
      <c r="W93" s="426"/>
      <c r="X93" s="384" t="s">
        <v>586</v>
      </c>
      <c r="Y93" s="428"/>
      <c r="Z93" s="386">
        <v>50</v>
      </c>
      <c r="AA93" s="387"/>
    </row>
    <row r="94" spans="1:27" s="137" customFormat="1" ht="15.75" customHeight="1" x14ac:dyDescent="0.25">
      <c r="A94" s="130"/>
      <c r="B94" s="388" t="s">
        <v>685</v>
      </c>
      <c r="C94" s="389"/>
      <c r="D94" s="424" t="s">
        <v>590</v>
      </c>
      <c r="E94" s="425"/>
      <c r="F94" s="425"/>
      <c r="G94" s="425"/>
      <c r="H94" s="425"/>
      <c r="I94" s="425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6"/>
      <c r="X94" s="384" t="s">
        <v>586</v>
      </c>
      <c r="Y94" s="428"/>
      <c r="Z94" s="386">
        <v>570</v>
      </c>
      <c r="AA94" s="387"/>
    </row>
    <row r="95" spans="1:27" s="128" customFormat="1" ht="15.75" customHeight="1" x14ac:dyDescent="0.25">
      <c r="A95" s="130"/>
      <c r="B95" s="388"/>
      <c r="C95" s="389"/>
      <c r="D95" s="379"/>
      <c r="E95" s="380"/>
      <c r="F95" s="380"/>
      <c r="G95" s="380"/>
      <c r="H95" s="380"/>
      <c r="I95" s="380"/>
      <c r="J95" s="380"/>
      <c r="K95" s="380"/>
      <c r="L95" s="380"/>
      <c r="M95" s="380"/>
      <c r="N95" s="380"/>
      <c r="O95" s="380"/>
      <c r="P95" s="380"/>
      <c r="Q95" s="380"/>
      <c r="R95" s="380"/>
      <c r="S95" s="380"/>
      <c r="T95" s="380"/>
      <c r="U95" s="380"/>
      <c r="V95" s="380"/>
      <c r="W95" s="427"/>
      <c r="X95" s="384"/>
      <c r="Y95" s="428"/>
      <c r="Z95" s="386"/>
      <c r="AA95" s="387"/>
    </row>
    <row r="96" spans="1:27" s="128" customFormat="1" ht="63" customHeight="1" x14ac:dyDescent="0.25">
      <c r="A96" s="130"/>
      <c r="B96" s="388"/>
      <c r="C96" s="389"/>
      <c r="D96" s="381" t="s">
        <v>591</v>
      </c>
      <c r="E96" s="382"/>
      <c r="F96" s="382"/>
      <c r="G96" s="382"/>
      <c r="H96" s="382"/>
      <c r="I96" s="382"/>
      <c r="J96" s="382"/>
      <c r="K96" s="382"/>
      <c r="L96" s="382"/>
      <c r="M96" s="382"/>
      <c r="N96" s="382"/>
      <c r="O96" s="382"/>
      <c r="P96" s="382"/>
      <c r="Q96" s="382"/>
      <c r="R96" s="382"/>
      <c r="S96" s="382"/>
      <c r="T96" s="382"/>
      <c r="U96" s="382"/>
      <c r="V96" s="382"/>
      <c r="W96" s="383"/>
      <c r="X96" s="138" t="s">
        <v>538</v>
      </c>
      <c r="Y96" s="139"/>
      <c r="Z96" s="140"/>
      <c r="AA96" s="160"/>
    </row>
    <row r="97" spans="1:27" s="137" customFormat="1" ht="15.75" customHeight="1" x14ac:dyDescent="0.25">
      <c r="A97" s="130"/>
      <c r="B97" s="388" t="s">
        <v>686</v>
      </c>
      <c r="C97" s="389"/>
      <c r="D97" s="424" t="s">
        <v>587</v>
      </c>
      <c r="E97" s="425"/>
      <c r="F97" s="425"/>
      <c r="G97" s="425"/>
      <c r="H97" s="425"/>
      <c r="I97" s="425"/>
      <c r="J97" s="425"/>
      <c r="K97" s="425"/>
      <c r="L97" s="425"/>
      <c r="M97" s="425"/>
      <c r="N97" s="425"/>
      <c r="O97" s="425"/>
      <c r="P97" s="425"/>
      <c r="Q97" s="425"/>
      <c r="R97" s="425"/>
      <c r="S97" s="425"/>
      <c r="T97" s="425"/>
      <c r="U97" s="425"/>
      <c r="V97" s="425"/>
      <c r="W97" s="426"/>
      <c r="X97" s="384" t="s">
        <v>586</v>
      </c>
      <c r="Y97" s="428"/>
      <c r="Z97" s="386">
        <v>3500</v>
      </c>
      <c r="AA97" s="387"/>
    </row>
    <row r="98" spans="1:27" s="137" customFormat="1" ht="15.75" customHeight="1" x14ac:dyDescent="0.25">
      <c r="A98" s="130"/>
      <c r="B98" s="388" t="s">
        <v>687</v>
      </c>
      <c r="C98" s="429"/>
      <c r="D98" s="424" t="s">
        <v>588</v>
      </c>
      <c r="E98" s="425"/>
      <c r="F98" s="425"/>
      <c r="G98" s="425"/>
      <c r="H98" s="425"/>
      <c r="I98" s="425"/>
      <c r="J98" s="425"/>
      <c r="K98" s="425"/>
      <c r="L98" s="425"/>
      <c r="M98" s="425"/>
      <c r="N98" s="425"/>
      <c r="O98" s="425"/>
      <c r="P98" s="425"/>
      <c r="Q98" s="425"/>
      <c r="R98" s="425"/>
      <c r="S98" s="425"/>
      <c r="T98" s="425"/>
      <c r="U98" s="425"/>
      <c r="V98" s="425"/>
      <c r="W98" s="426"/>
      <c r="X98" s="384" t="s">
        <v>586</v>
      </c>
      <c r="Y98" s="428"/>
      <c r="Z98" s="386">
        <v>570</v>
      </c>
      <c r="AA98" s="387"/>
    </row>
    <row r="99" spans="1:27" s="128" customFormat="1" ht="15.75" customHeight="1" x14ac:dyDescent="0.25">
      <c r="A99" s="130"/>
      <c r="B99" s="388"/>
      <c r="C99" s="389"/>
      <c r="D99" s="379"/>
      <c r="E99" s="380"/>
      <c r="F99" s="380"/>
      <c r="G99" s="380"/>
      <c r="H99" s="380"/>
      <c r="I99" s="380"/>
      <c r="J99" s="380"/>
      <c r="K99" s="380"/>
      <c r="L99" s="380"/>
      <c r="M99" s="380"/>
      <c r="N99" s="380"/>
      <c r="O99" s="380"/>
      <c r="P99" s="380"/>
      <c r="Q99" s="380"/>
      <c r="R99" s="380"/>
      <c r="S99" s="380"/>
      <c r="T99" s="380"/>
      <c r="U99" s="380"/>
      <c r="V99" s="380"/>
      <c r="W99" s="427"/>
      <c r="X99" s="384"/>
      <c r="Y99" s="428"/>
      <c r="Z99" s="386"/>
      <c r="AA99" s="387"/>
    </row>
    <row r="100" spans="1:27" s="128" customFormat="1" ht="63" customHeight="1" x14ac:dyDescent="0.25">
      <c r="A100" s="130"/>
      <c r="B100" s="388"/>
      <c r="C100" s="389"/>
      <c r="D100" s="381" t="s">
        <v>592</v>
      </c>
      <c r="E100" s="382"/>
      <c r="F100" s="382"/>
      <c r="G100" s="382"/>
      <c r="H100" s="382"/>
      <c r="I100" s="382"/>
      <c r="J100" s="382"/>
      <c r="K100" s="382"/>
      <c r="L100" s="382"/>
      <c r="M100" s="382"/>
      <c r="N100" s="382"/>
      <c r="O100" s="382"/>
      <c r="P100" s="382"/>
      <c r="Q100" s="382"/>
      <c r="R100" s="382"/>
      <c r="S100" s="382"/>
      <c r="T100" s="382"/>
      <c r="U100" s="382"/>
      <c r="V100" s="382"/>
      <c r="W100" s="383"/>
      <c r="X100" s="138" t="s">
        <v>538</v>
      </c>
      <c r="Y100" s="139"/>
      <c r="Z100" s="140"/>
      <c r="AA100" s="160"/>
    </row>
    <row r="101" spans="1:27" s="136" customFormat="1" ht="15.75" customHeight="1" x14ac:dyDescent="0.25">
      <c r="A101" s="130"/>
      <c r="B101" s="388" t="s">
        <v>688</v>
      </c>
      <c r="C101" s="389"/>
      <c r="D101" s="424" t="s">
        <v>585</v>
      </c>
      <c r="E101" s="425"/>
      <c r="F101" s="425"/>
      <c r="G101" s="425"/>
      <c r="H101" s="425"/>
      <c r="I101" s="425"/>
      <c r="J101" s="425"/>
      <c r="K101" s="425"/>
      <c r="L101" s="425"/>
      <c r="M101" s="425"/>
      <c r="N101" s="425"/>
      <c r="O101" s="425"/>
      <c r="P101" s="425"/>
      <c r="Q101" s="425"/>
      <c r="R101" s="425"/>
      <c r="S101" s="425"/>
      <c r="T101" s="425"/>
      <c r="U101" s="425"/>
      <c r="V101" s="425"/>
      <c r="W101" s="426"/>
      <c r="X101" s="384" t="s">
        <v>586</v>
      </c>
      <c r="Y101" s="428"/>
      <c r="Z101" s="386">
        <v>30</v>
      </c>
      <c r="AA101" s="387"/>
    </row>
    <row r="102" spans="1:27" s="127" customFormat="1" ht="15.75" customHeight="1" x14ac:dyDescent="0.25">
      <c r="A102" s="130"/>
      <c r="B102" s="408"/>
      <c r="C102" s="409"/>
      <c r="D102" s="408"/>
      <c r="E102" s="409"/>
      <c r="F102" s="409"/>
      <c r="G102" s="409"/>
      <c r="H102" s="409"/>
      <c r="I102" s="409"/>
      <c r="J102" s="409"/>
      <c r="K102" s="409"/>
      <c r="L102" s="409"/>
      <c r="M102" s="409"/>
      <c r="N102" s="409"/>
      <c r="O102" s="409"/>
      <c r="P102" s="409"/>
      <c r="Q102" s="409"/>
      <c r="R102" s="409"/>
      <c r="S102" s="409"/>
      <c r="T102" s="409"/>
      <c r="U102" s="409"/>
      <c r="V102" s="409"/>
      <c r="W102" s="416"/>
      <c r="X102" s="384"/>
      <c r="Y102" s="428"/>
      <c r="Z102" s="386"/>
      <c r="AA102" s="387"/>
    </row>
    <row r="103" spans="1:27" s="128" customFormat="1" ht="15.75" x14ac:dyDescent="0.25">
      <c r="A103" s="130"/>
      <c r="B103" s="305" t="s">
        <v>689</v>
      </c>
      <c r="C103" s="306"/>
      <c r="D103" s="405" t="s">
        <v>593</v>
      </c>
      <c r="E103" s="406"/>
      <c r="F103" s="406"/>
      <c r="G103" s="406"/>
      <c r="H103" s="406"/>
      <c r="I103" s="406"/>
      <c r="J103" s="406"/>
      <c r="K103" s="406"/>
      <c r="L103" s="406"/>
      <c r="M103" s="406"/>
      <c r="N103" s="406"/>
      <c r="O103" s="406"/>
      <c r="P103" s="406"/>
      <c r="Q103" s="406"/>
      <c r="R103" s="406"/>
      <c r="S103" s="406"/>
      <c r="T103" s="406"/>
      <c r="U103" s="406"/>
      <c r="V103" s="406"/>
      <c r="W103" s="407"/>
      <c r="X103" s="141" t="s">
        <v>538</v>
      </c>
      <c r="Y103" s="142"/>
      <c r="Z103" s="143"/>
      <c r="AA103" s="135"/>
    </row>
    <row r="104" spans="1:27" s="128" customFormat="1" ht="123.75" customHeight="1" x14ac:dyDescent="0.25">
      <c r="A104" s="130"/>
      <c r="B104" s="388"/>
      <c r="C104" s="389"/>
      <c r="D104" s="430" t="s">
        <v>594</v>
      </c>
      <c r="E104" s="431"/>
      <c r="F104" s="431"/>
      <c r="G104" s="431"/>
      <c r="H104" s="431"/>
      <c r="I104" s="431"/>
      <c r="J104" s="431"/>
      <c r="K104" s="431"/>
      <c r="L104" s="431"/>
      <c r="M104" s="431"/>
      <c r="N104" s="431"/>
      <c r="O104" s="431"/>
      <c r="P104" s="431"/>
      <c r="Q104" s="431"/>
      <c r="R104" s="431"/>
      <c r="S104" s="431"/>
      <c r="T104" s="431"/>
      <c r="U104" s="431"/>
      <c r="V104" s="431"/>
      <c r="W104" s="432"/>
      <c r="X104" s="384"/>
      <c r="Y104" s="428"/>
      <c r="Z104" s="386"/>
      <c r="AA104" s="387"/>
    </row>
    <row r="105" spans="1:27" s="127" customFormat="1" ht="15.75" customHeight="1" x14ac:dyDescent="0.25">
      <c r="A105" s="130"/>
      <c r="B105" s="408" t="s">
        <v>690</v>
      </c>
      <c r="C105" s="416"/>
      <c r="D105" s="408" t="s">
        <v>595</v>
      </c>
      <c r="E105" s="409"/>
      <c r="F105" s="409"/>
      <c r="G105" s="409"/>
      <c r="H105" s="409"/>
      <c r="I105" s="409"/>
      <c r="J105" s="409"/>
      <c r="K105" s="409"/>
      <c r="L105" s="409"/>
      <c r="M105" s="409"/>
      <c r="N105" s="409"/>
      <c r="O105" s="409"/>
      <c r="P105" s="409"/>
      <c r="Q105" s="409"/>
      <c r="R105" s="409"/>
      <c r="S105" s="409"/>
      <c r="T105" s="409"/>
      <c r="U105" s="409"/>
      <c r="V105" s="409"/>
      <c r="W105" s="416"/>
      <c r="X105" s="352" t="s">
        <v>575</v>
      </c>
      <c r="Y105" s="360"/>
      <c r="Z105" s="386">
        <v>3</v>
      </c>
      <c r="AA105" s="387"/>
    </row>
    <row r="106" spans="1:27" s="128" customFormat="1" ht="15.75" customHeight="1" x14ac:dyDescent="0.25">
      <c r="A106" s="130"/>
      <c r="B106" s="388"/>
      <c r="C106" s="389"/>
      <c r="D106" s="379"/>
      <c r="E106" s="380"/>
      <c r="F106" s="380"/>
      <c r="G106" s="380"/>
      <c r="H106" s="380"/>
      <c r="I106" s="380"/>
      <c r="J106" s="380"/>
      <c r="K106" s="380"/>
      <c r="L106" s="380"/>
      <c r="M106" s="380"/>
      <c r="N106" s="380"/>
      <c r="O106" s="380"/>
      <c r="P106" s="380"/>
      <c r="Q106" s="380"/>
      <c r="R106" s="380"/>
      <c r="S106" s="380"/>
      <c r="T106" s="380"/>
      <c r="U106" s="380"/>
      <c r="V106" s="380"/>
      <c r="W106" s="427"/>
      <c r="X106" s="384"/>
      <c r="Y106" s="428"/>
      <c r="Z106" s="386"/>
      <c r="AA106" s="387"/>
    </row>
    <row r="107" spans="1:27" s="128" customFormat="1" ht="78.75" customHeight="1" x14ac:dyDescent="0.25">
      <c r="A107" s="130"/>
      <c r="B107" s="388"/>
      <c r="C107" s="389"/>
      <c r="D107" s="430" t="s">
        <v>596</v>
      </c>
      <c r="E107" s="431"/>
      <c r="F107" s="431"/>
      <c r="G107" s="431"/>
      <c r="H107" s="431"/>
      <c r="I107" s="431"/>
      <c r="J107" s="431"/>
      <c r="K107" s="431"/>
      <c r="L107" s="431"/>
      <c r="M107" s="431"/>
      <c r="N107" s="431"/>
      <c r="O107" s="431"/>
      <c r="P107" s="431"/>
      <c r="Q107" s="431"/>
      <c r="R107" s="431"/>
      <c r="S107" s="431"/>
      <c r="T107" s="431"/>
      <c r="U107" s="431"/>
      <c r="V107" s="431"/>
      <c r="W107" s="432"/>
      <c r="X107" s="384"/>
      <c r="Y107" s="428"/>
      <c r="Z107" s="386"/>
      <c r="AA107" s="387"/>
    </row>
    <row r="108" spans="1:27" s="127" customFormat="1" ht="15.75" customHeight="1" x14ac:dyDescent="0.25">
      <c r="A108" s="130"/>
      <c r="B108" s="408" t="s">
        <v>691</v>
      </c>
      <c r="C108" s="409"/>
      <c r="D108" s="408" t="s">
        <v>597</v>
      </c>
      <c r="E108" s="409"/>
      <c r="F108" s="409"/>
      <c r="G108" s="409"/>
      <c r="H108" s="409"/>
      <c r="I108" s="409"/>
      <c r="J108" s="409"/>
      <c r="K108" s="409"/>
      <c r="L108" s="409"/>
      <c r="M108" s="409"/>
      <c r="N108" s="409"/>
      <c r="O108" s="409"/>
      <c r="P108" s="409"/>
      <c r="Q108" s="409"/>
      <c r="R108" s="409"/>
      <c r="S108" s="409"/>
      <c r="T108" s="409"/>
      <c r="U108" s="409"/>
      <c r="V108" s="409"/>
      <c r="W108" s="416"/>
      <c r="X108" s="352" t="s">
        <v>575</v>
      </c>
      <c r="Y108" s="360"/>
      <c r="Z108" s="386">
        <v>2</v>
      </c>
      <c r="AA108" s="387"/>
    </row>
    <row r="109" spans="1:27" s="128" customFormat="1" ht="15.75" customHeight="1" x14ac:dyDescent="0.25">
      <c r="A109" s="130"/>
      <c r="B109" s="388"/>
      <c r="C109" s="389"/>
      <c r="D109" s="379"/>
      <c r="E109" s="380"/>
      <c r="F109" s="380"/>
      <c r="G109" s="380"/>
      <c r="H109" s="380"/>
      <c r="I109" s="380"/>
      <c r="J109" s="380"/>
      <c r="K109" s="380"/>
      <c r="L109" s="380"/>
      <c r="M109" s="380"/>
      <c r="N109" s="380"/>
      <c r="O109" s="380"/>
      <c r="P109" s="380"/>
      <c r="Q109" s="380"/>
      <c r="R109" s="380"/>
      <c r="S109" s="380"/>
      <c r="T109" s="380"/>
      <c r="U109" s="380"/>
      <c r="V109" s="380"/>
      <c r="W109" s="427"/>
      <c r="X109" s="384"/>
      <c r="Y109" s="428"/>
      <c r="Z109" s="386"/>
      <c r="AA109" s="387"/>
    </row>
    <row r="110" spans="1:27" s="128" customFormat="1" ht="78.75" customHeight="1" x14ac:dyDescent="0.25">
      <c r="A110" s="130"/>
      <c r="B110" s="388"/>
      <c r="C110" s="389"/>
      <c r="D110" s="430" t="s">
        <v>598</v>
      </c>
      <c r="E110" s="431"/>
      <c r="F110" s="431"/>
      <c r="G110" s="431"/>
      <c r="H110" s="431"/>
      <c r="I110" s="431"/>
      <c r="J110" s="431"/>
      <c r="K110" s="431"/>
      <c r="L110" s="431"/>
      <c r="M110" s="431"/>
      <c r="N110" s="431"/>
      <c r="O110" s="431"/>
      <c r="P110" s="431"/>
      <c r="Q110" s="431"/>
      <c r="R110" s="431"/>
      <c r="S110" s="431"/>
      <c r="T110" s="431"/>
      <c r="U110" s="431"/>
      <c r="V110" s="431"/>
      <c r="W110" s="432"/>
      <c r="X110" s="384"/>
      <c r="Y110" s="428"/>
      <c r="Z110" s="386"/>
      <c r="AA110" s="387"/>
    </row>
    <row r="111" spans="1:27" s="127" customFormat="1" ht="15.75" customHeight="1" x14ac:dyDescent="0.25">
      <c r="A111" s="130"/>
      <c r="B111" s="408" t="s">
        <v>692</v>
      </c>
      <c r="C111" s="409"/>
      <c r="D111" s="408" t="s">
        <v>599</v>
      </c>
      <c r="E111" s="409"/>
      <c r="F111" s="409"/>
      <c r="G111" s="409"/>
      <c r="H111" s="409"/>
      <c r="I111" s="409"/>
      <c r="J111" s="409"/>
      <c r="K111" s="409"/>
      <c r="L111" s="409"/>
      <c r="M111" s="409"/>
      <c r="N111" s="409"/>
      <c r="O111" s="409"/>
      <c r="P111" s="409"/>
      <c r="Q111" s="409"/>
      <c r="R111" s="409"/>
      <c r="S111" s="409"/>
      <c r="T111" s="409"/>
      <c r="U111" s="409"/>
      <c r="V111" s="409"/>
      <c r="W111" s="416"/>
      <c r="X111" s="352" t="s">
        <v>575</v>
      </c>
      <c r="Y111" s="360"/>
      <c r="Z111" s="386">
        <v>12</v>
      </c>
      <c r="AA111" s="387"/>
    </row>
    <row r="112" spans="1:27" s="128" customFormat="1" ht="15.75" customHeight="1" x14ac:dyDescent="0.25">
      <c r="A112" s="130"/>
      <c r="B112" s="388"/>
      <c r="C112" s="389"/>
      <c r="D112" s="379"/>
      <c r="E112" s="380"/>
      <c r="F112" s="380"/>
      <c r="G112" s="380"/>
      <c r="H112" s="380"/>
      <c r="I112" s="380"/>
      <c r="J112" s="380"/>
      <c r="K112" s="380"/>
      <c r="L112" s="380"/>
      <c r="M112" s="380"/>
      <c r="N112" s="380"/>
      <c r="O112" s="380"/>
      <c r="P112" s="380"/>
      <c r="Q112" s="380"/>
      <c r="R112" s="380"/>
      <c r="S112" s="380"/>
      <c r="T112" s="380"/>
      <c r="U112" s="380"/>
      <c r="V112" s="380"/>
      <c r="W112" s="427"/>
      <c r="X112" s="384"/>
      <c r="Y112" s="428"/>
      <c r="Z112" s="386"/>
      <c r="AA112" s="387"/>
    </row>
    <row r="113" spans="1:27" s="128" customFormat="1" ht="78.75" customHeight="1" x14ac:dyDescent="0.25">
      <c r="A113" s="130"/>
      <c r="B113" s="388"/>
      <c r="C113" s="389"/>
      <c r="D113" s="430" t="s">
        <v>600</v>
      </c>
      <c r="E113" s="431"/>
      <c r="F113" s="431"/>
      <c r="G113" s="431"/>
      <c r="H113" s="431"/>
      <c r="I113" s="431"/>
      <c r="J113" s="431"/>
      <c r="K113" s="431"/>
      <c r="L113" s="431"/>
      <c r="M113" s="431"/>
      <c r="N113" s="431"/>
      <c r="O113" s="431"/>
      <c r="P113" s="431"/>
      <c r="Q113" s="431"/>
      <c r="R113" s="431"/>
      <c r="S113" s="431"/>
      <c r="T113" s="431"/>
      <c r="U113" s="431"/>
      <c r="V113" s="431"/>
      <c r="W113" s="432"/>
      <c r="X113" s="384"/>
      <c r="Y113" s="428"/>
      <c r="Z113" s="386"/>
      <c r="AA113" s="387"/>
    </row>
    <row r="114" spans="1:27" s="127" customFormat="1" ht="15.75" customHeight="1" x14ac:dyDescent="0.25">
      <c r="A114" s="130"/>
      <c r="B114" s="408" t="s">
        <v>693</v>
      </c>
      <c r="C114" s="409"/>
      <c r="D114" s="408" t="s">
        <v>601</v>
      </c>
      <c r="E114" s="409"/>
      <c r="F114" s="409"/>
      <c r="G114" s="409"/>
      <c r="H114" s="409"/>
      <c r="I114" s="409"/>
      <c r="J114" s="409"/>
      <c r="K114" s="409"/>
      <c r="L114" s="409"/>
      <c r="M114" s="409"/>
      <c r="N114" s="409"/>
      <c r="O114" s="409"/>
      <c r="P114" s="409"/>
      <c r="Q114" s="409"/>
      <c r="R114" s="409"/>
      <c r="S114" s="409"/>
      <c r="T114" s="409"/>
      <c r="U114" s="409"/>
      <c r="V114" s="409"/>
      <c r="W114" s="416"/>
      <c r="X114" s="352" t="s">
        <v>575</v>
      </c>
      <c r="Y114" s="360"/>
      <c r="Z114" s="386">
        <v>16</v>
      </c>
      <c r="AA114" s="387"/>
    </row>
    <row r="115" spans="1:27" s="128" customFormat="1" ht="15.75" customHeight="1" x14ac:dyDescent="0.25">
      <c r="A115" s="130"/>
      <c r="B115" s="388"/>
      <c r="C115" s="389"/>
      <c r="D115" s="379"/>
      <c r="E115" s="380"/>
      <c r="F115" s="380"/>
      <c r="G115" s="380"/>
      <c r="H115" s="380"/>
      <c r="I115" s="380"/>
      <c r="J115" s="380"/>
      <c r="K115" s="380"/>
      <c r="L115" s="380"/>
      <c r="M115" s="380"/>
      <c r="N115" s="380"/>
      <c r="O115" s="380"/>
      <c r="P115" s="380"/>
      <c r="Q115" s="380"/>
      <c r="R115" s="380"/>
      <c r="S115" s="380"/>
      <c r="T115" s="380"/>
      <c r="U115" s="380"/>
      <c r="V115" s="380"/>
      <c r="W115" s="427"/>
      <c r="X115" s="384"/>
      <c r="Y115" s="428"/>
      <c r="Z115" s="386"/>
      <c r="AA115" s="387"/>
    </row>
    <row r="116" spans="1:27" s="128" customFormat="1" ht="78.75" customHeight="1" x14ac:dyDescent="0.25">
      <c r="A116" s="130"/>
      <c r="B116" s="388"/>
      <c r="C116" s="389"/>
      <c r="D116" s="430" t="s">
        <v>602</v>
      </c>
      <c r="E116" s="431"/>
      <c r="F116" s="431"/>
      <c r="G116" s="431"/>
      <c r="H116" s="431"/>
      <c r="I116" s="431"/>
      <c r="J116" s="431"/>
      <c r="K116" s="431"/>
      <c r="L116" s="431"/>
      <c r="M116" s="431"/>
      <c r="N116" s="431"/>
      <c r="O116" s="431"/>
      <c r="P116" s="431"/>
      <c r="Q116" s="431"/>
      <c r="R116" s="431"/>
      <c r="S116" s="431"/>
      <c r="T116" s="431"/>
      <c r="U116" s="431"/>
      <c r="V116" s="431"/>
      <c r="W116" s="432"/>
      <c r="X116" s="384"/>
      <c r="Y116" s="428"/>
      <c r="Z116" s="386"/>
      <c r="AA116" s="387"/>
    </row>
    <row r="117" spans="1:27" s="127" customFormat="1" ht="15.75" customHeight="1" x14ac:dyDescent="0.25">
      <c r="A117" s="130"/>
      <c r="B117" s="408" t="s">
        <v>694</v>
      </c>
      <c r="C117" s="409"/>
      <c r="D117" s="408" t="s">
        <v>603</v>
      </c>
      <c r="E117" s="409"/>
      <c r="F117" s="409"/>
      <c r="G117" s="409"/>
      <c r="H117" s="409"/>
      <c r="I117" s="409"/>
      <c r="J117" s="409"/>
      <c r="K117" s="409"/>
      <c r="L117" s="409"/>
      <c r="M117" s="409"/>
      <c r="N117" s="409"/>
      <c r="O117" s="409"/>
      <c r="P117" s="409"/>
      <c r="Q117" s="409"/>
      <c r="R117" s="409"/>
      <c r="S117" s="409"/>
      <c r="T117" s="409"/>
      <c r="U117" s="409"/>
      <c r="V117" s="409"/>
      <c r="W117" s="416"/>
      <c r="X117" s="352" t="s">
        <v>575</v>
      </c>
      <c r="Y117" s="360"/>
      <c r="Z117" s="386">
        <v>13</v>
      </c>
      <c r="AA117" s="387"/>
    </row>
    <row r="118" spans="1:27" s="128" customFormat="1" ht="15.75" customHeight="1" x14ac:dyDescent="0.25">
      <c r="A118" s="130"/>
      <c r="B118" s="388"/>
      <c r="C118" s="389"/>
      <c r="D118" s="379"/>
      <c r="E118" s="380"/>
      <c r="F118" s="380"/>
      <c r="G118" s="380"/>
      <c r="H118" s="380"/>
      <c r="I118" s="380"/>
      <c r="J118" s="380"/>
      <c r="K118" s="380"/>
      <c r="L118" s="380"/>
      <c r="M118" s="380"/>
      <c r="N118" s="380"/>
      <c r="O118" s="380"/>
      <c r="P118" s="380"/>
      <c r="Q118" s="380"/>
      <c r="R118" s="380"/>
      <c r="S118" s="380"/>
      <c r="T118" s="380"/>
      <c r="U118" s="380"/>
      <c r="V118" s="380"/>
      <c r="W118" s="427"/>
      <c r="X118" s="384"/>
      <c r="Y118" s="428"/>
      <c r="Z118" s="386"/>
      <c r="AA118" s="387"/>
    </row>
    <row r="119" spans="1:27" s="128" customFormat="1" ht="78.75" customHeight="1" x14ac:dyDescent="0.25">
      <c r="A119" s="130"/>
      <c r="B119" s="388"/>
      <c r="C119" s="389"/>
      <c r="D119" s="430" t="s">
        <v>604</v>
      </c>
      <c r="E119" s="431"/>
      <c r="F119" s="431"/>
      <c r="G119" s="431"/>
      <c r="H119" s="431"/>
      <c r="I119" s="431"/>
      <c r="J119" s="431"/>
      <c r="K119" s="431"/>
      <c r="L119" s="431"/>
      <c r="M119" s="431"/>
      <c r="N119" s="431"/>
      <c r="O119" s="431"/>
      <c r="P119" s="431"/>
      <c r="Q119" s="431"/>
      <c r="R119" s="431"/>
      <c r="S119" s="431"/>
      <c r="T119" s="431"/>
      <c r="U119" s="431"/>
      <c r="V119" s="431"/>
      <c r="W119" s="432"/>
      <c r="X119" s="384"/>
      <c r="Y119" s="428"/>
      <c r="Z119" s="386"/>
      <c r="AA119" s="387"/>
    </row>
    <row r="120" spans="1:27" s="127" customFormat="1" ht="15.75" customHeight="1" x14ac:dyDescent="0.25">
      <c r="A120" s="130"/>
      <c r="B120" s="408" t="s">
        <v>695</v>
      </c>
      <c r="C120" s="409"/>
      <c r="D120" s="408" t="s">
        <v>605</v>
      </c>
      <c r="E120" s="409"/>
      <c r="F120" s="409"/>
      <c r="G120" s="409"/>
      <c r="H120" s="409"/>
      <c r="I120" s="409"/>
      <c r="J120" s="409"/>
      <c r="K120" s="409"/>
      <c r="L120" s="409"/>
      <c r="M120" s="409"/>
      <c r="N120" s="409"/>
      <c r="O120" s="409"/>
      <c r="P120" s="409"/>
      <c r="Q120" s="409"/>
      <c r="R120" s="409"/>
      <c r="S120" s="409"/>
      <c r="T120" s="409"/>
      <c r="U120" s="409"/>
      <c r="V120" s="409"/>
      <c r="W120" s="416"/>
      <c r="X120" s="352" t="s">
        <v>575</v>
      </c>
      <c r="Y120" s="360"/>
      <c r="Z120" s="386">
        <v>12</v>
      </c>
      <c r="AA120" s="387"/>
    </row>
    <row r="121" spans="1:27" s="128" customFormat="1" ht="15.75" customHeight="1" x14ac:dyDescent="0.25">
      <c r="A121" s="130"/>
      <c r="B121" s="388"/>
      <c r="C121" s="389"/>
      <c r="D121" s="379"/>
      <c r="E121" s="380"/>
      <c r="F121" s="380"/>
      <c r="G121" s="380"/>
      <c r="H121" s="380"/>
      <c r="I121" s="380"/>
      <c r="J121" s="380"/>
      <c r="K121" s="380"/>
      <c r="L121" s="380"/>
      <c r="M121" s="380"/>
      <c r="N121" s="380"/>
      <c r="O121" s="380"/>
      <c r="P121" s="380"/>
      <c r="Q121" s="380"/>
      <c r="R121" s="380"/>
      <c r="S121" s="380"/>
      <c r="T121" s="380"/>
      <c r="U121" s="380"/>
      <c r="V121" s="380"/>
      <c r="W121" s="427"/>
      <c r="X121" s="384"/>
      <c r="Y121" s="428"/>
      <c r="Z121" s="386"/>
      <c r="AA121" s="387"/>
    </row>
    <row r="122" spans="1:27" s="128" customFormat="1" ht="78.75" customHeight="1" x14ac:dyDescent="0.25">
      <c r="A122" s="130"/>
      <c r="B122" s="388"/>
      <c r="C122" s="389"/>
      <c r="D122" s="430" t="s">
        <v>606</v>
      </c>
      <c r="E122" s="431"/>
      <c r="F122" s="431"/>
      <c r="G122" s="431"/>
      <c r="H122" s="431"/>
      <c r="I122" s="431"/>
      <c r="J122" s="431"/>
      <c r="K122" s="431"/>
      <c r="L122" s="431"/>
      <c r="M122" s="431"/>
      <c r="N122" s="431"/>
      <c r="O122" s="431"/>
      <c r="P122" s="431"/>
      <c r="Q122" s="431"/>
      <c r="R122" s="431"/>
      <c r="S122" s="431"/>
      <c r="T122" s="431"/>
      <c r="U122" s="431"/>
      <c r="V122" s="431"/>
      <c r="W122" s="432"/>
      <c r="X122" s="384"/>
      <c r="Y122" s="428"/>
      <c r="Z122" s="386"/>
      <c r="AA122" s="387"/>
    </row>
    <row r="123" spans="1:27" s="127" customFormat="1" ht="15.75" customHeight="1" x14ac:dyDescent="0.25">
      <c r="A123" s="130"/>
      <c r="B123" s="408" t="s">
        <v>696</v>
      </c>
      <c r="C123" s="409"/>
      <c r="D123" s="408" t="s">
        <v>607</v>
      </c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R123" s="409"/>
      <c r="S123" s="409"/>
      <c r="T123" s="409"/>
      <c r="U123" s="409"/>
      <c r="V123" s="409"/>
      <c r="W123" s="416"/>
      <c r="X123" s="352" t="s">
        <v>575</v>
      </c>
      <c r="Y123" s="360"/>
      <c r="Z123" s="386">
        <v>1</v>
      </c>
      <c r="AA123" s="387"/>
    </row>
    <row r="124" spans="1:27" s="128" customFormat="1" ht="15.75" customHeight="1" x14ac:dyDescent="0.25">
      <c r="A124" s="130"/>
      <c r="B124" s="388"/>
      <c r="C124" s="389"/>
      <c r="D124" s="379"/>
      <c r="E124" s="380"/>
      <c r="F124" s="380"/>
      <c r="G124" s="380"/>
      <c r="H124" s="380"/>
      <c r="I124" s="380"/>
      <c r="J124" s="380"/>
      <c r="K124" s="380"/>
      <c r="L124" s="380"/>
      <c r="M124" s="380"/>
      <c r="N124" s="380"/>
      <c r="O124" s="380"/>
      <c r="P124" s="380"/>
      <c r="Q124" s="380"/>
      <c r="R124" s="380"/>
      <c r="S124" s="380"/>
      <c r="T124" s="380"/>
      <c r="U124" s="380"/>
      <c r="V124" s="380"/>
      <c r="W124" s="427"/>
      <c r="X124" s="384"/>
      <c r="Y124" s="428"/>
      <c r="Z124" s="386"/>
      <c r="AA124" s="387"/>
    </row>
    <row r="125" spans="1:27" ht="15.75" x14ac:dyDescent="0.25">
      <c r="B125" s="305" t="s">
        <v>697</v>
      </c>
      <c r="C125" s="306"/>
      <c r="D125" s="405" t="s">
        <v>608</v>
      </c>
      <c r="E125" s="406"/>
      <c r="F125" s="406"/>
      <c r="G125" s="406"/>
      <c r="H125" s="406"/>
      <c r="I125" s="406"/>
      <c r="J125" s="406"/>
      <c r="K125" s="406"/>
      <c r="L125" s="406"/>
      <c r="M125" s="406"/>
      <c r="N125" s="406"/>
      <c r="O125" s="406"/>
      <c r="P125" s="406"/>
      <c r="Q125" s="406"/>
      <c r="R125" s="406"/>
      <c r="S125" s="406"/>
      <c r="T125" s="406"/>
      <c r="U125" s="406"/>
      <c r="V125" s="406"/>
      <c r="W125" s="407"/>
      <c r="X125" s="305" t="s">
        <v>538</v>
      </c>
      <c r="Y125" s="306"/>
      <c r="Z125" s="307"/>
      <c r="AA125" s="308"/>
    </row>
    <row r="126" spans="1:27" ht="15.75" customHeight="1" x14ac:dyDescent="0.25">
      <c r="B126" s="388"/>
      <c r="C126" s="389"/>
      <c r="D126" s="381" t="s">
        <v>609</v>
      </c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  <c r="V126" s="382"/>
      <c r="W126" s="383"/>
      <c r="X126" s="384"/>
      <c r="Y126" s="385"/>
      <c r="Z126" s="386"/>
      <c r="AA126" s="387"/>
    </row>
    <row r="127" spans="1:27" ht="15.75" customHeight="1" x14ac:dyDescent="0.25">
      <c r="B127" s="388" t="s">
        <v>698</v>
      </c>
      <c r="C127" s="389"/>
      <c r="D127" s="424" t="s">
        <v>610</v>
      </c>
      <c r="E127" s="425"/>
      <c r="F127" s="425"/>
      <c r="G127" s="425"/>
      <c r="H127" s="425"/>
      <c r="I127" s="425"/>
      <c r="J127" s="425"/>
      <c r="K127" s="425"/>
      <c r="L127" s="425"/>
      <c r="M127" s="425"/>
      <c r="N127" s="425"/>
      <c r="O127" s="425"/>
      <c r="P127" s="425"/>
      <c r="Q127" s="425"/>
      <c r="R127" s="425"/>
      <c r="S127" s="425"/>
      <c r="T127" s="425"/>
      <c r="U127" s="425"/>
      <c r="V127" s="425"/>
      <c r="W127" s="426"/>
      <c r="X127" s="384" t="s">
        <v>611</v>
      </c>
      <c r="Y127" s="385"/>
      <c r="Z127" s="386">
        <v>1</v>
      </c>
      <c r="AA127" s="387"/>
    </row>
    <row r="128" spans="1:27" s="144" customFormat="1" ht="15.75" customHeight="1" x14ac:dyDescent="0.25">
      <c r="A128" s="122"/>
      <c r="B128" s="388" t="s">
        <v>699</v>
      </c>
      <c r="C128" s="389"/>
      <c r="D128" s="424" t="s">
        <v>612</v>
      </c>
      <c r="E128" s="425"/>
      <c r="F128" s="425"/>
      <c r="G128" s="425"/>
      <c r="H128" s="425"/>
      <c r="I128" s="425"/>
      <c r="J128" s="425"/>
      <c r="K128" s="425"/>
      <c r="L128" s="425"/>
      <c r="M128" s="425"/>
      <c r="N128" s="425"/>
      <c r="O128" s="425"/>
      <c r="P128" s="425"/>
      <c r="Q128" s="425"/>
      <c r="R128" s="425"/>
      <c r="S128" s="425"/>
      <c r="T128" s="425"/>
      <c r="U128" s="425"/>
      <c r="V128" s="425"/>
      <c r="W128" s="426"/>
      <c r="X128" s="390" t="s">
        <v>611</v>
      </c>
      <c r="Y128" s="391"/>
      <c r="Z128" s="386">
        <v>1</v>
      </c>
      <c r="AA128" s="387"/>
    </row>
    <row r="129" spans="1:27" ht="15.75" x14ac:dyDescent="0.25">
      <c r="B129" s="388" t="s">
        <v>700</v>
      </c>
      <c r="C129" s="389"/>
      <c r="D129" s="424" t="s">
        <v>613</v>
      </c>
      <c r="E129" s="425"/>
      <c r="F129" s="425"/>
      <c r="G129" s="425"/>
      <c r="H129" s="425"/>
      <c r="I129" s="425"/>
      <c r="J129" s="425"/>
      <c r="K129" s="425"/>
      <c r="L129" s="425"/>
      <c r="M129" s="425"/>
      <c r="N129" s="425"/>
      <c r="O129" s="425"/>
      <c r="P129" s="425"/>
      <c r="Q129" s="425"/>
      <c r="R129" s="425"/>
      <c r="S129" s="425"/>
      <c r="T129" s="425"/>
      <c r="U129" s="425"/>
      <c r="V129" s="425"/>
      <c r="W129" s="426"/>
      <c r="X129" s="390" t="s">
        <v>611</v>
      </c>
      <c r="Y129" s="391"/>
      <c r="Z129" s="386">
        <v>3</v>
      </c>
      <c r="AA129" s="387"/>
    </row>
    <row r="130" spans="1:27" ht="15.75" x14ac:dyDescent="0.25">
      <c r="B130" s="388" t="s">
        <v>701</v>
      </c>
      <c r="C130" s="389"/>
      <c r="D130" s="424" t="s">
        <v>614</v>
      </c>
      <c r="E130" s="425"/>
      <c r="F130" s="425"/>
      <c r="G130" s="425"/>
      <c r="H130" s="425"/>
      <c r="I130" s="425"/>
      <c r="J130" s="425"/>
      <c r="K130" s="425"/>
      <c r="L130" s="425"/>
      <c r="M130" s="425"/>
      <c r="N130" s="425"/>
      <c r="O130" s="425"/>
      <c r="P130" s="425"/>
      <c r="Q130" s="425"/>
      <c r="R130" s="425"/>
      <c r="S130" s="425"/>
      <c r="T130" s="425"/>
      <c r="U130" s="425"/>
      <c r="V130" s="425"/>
      <c r="W130" s="426"/>
      <c r="X130" s="390" t="s">
        <v>611</v>
      </c>
      <c r="Y130" s="391"/>
      <c r="Z130" s="386">
        <v>3</v>
      </c>
      <c r="AA130" s="387"/>
    </row>
    <row r="131" spans="1:27" ht="15.75" customHeight="1" x14ac:dyDescent="0.25">
      <c r="B131" s="388" t="s">
        <v>702</v>
      </c>
      <c r="C131" s="389"/>
      <c r="D131" s="424" t="s">
        <v>615</v>
      </c>
      <c r="E131" s="425"/>
      <c r="F131" s="425"/>
      <c r="G131" s="425"/>
      <c r="H131" s="425"/>
      <c r="I131" s="425"/>
      <c r="J131" s="425"/>
      <c r="K131" s="425"/>
      <c r="L131" s="425"/>
      <c r="M131" s="425"/>
      <c r="N131" s="425"/>
      <c r="O131" s="425"/>
      <c r="P131" s="425"/>
      <c r="Q131" s="425"/>
      <c r="R131" s="425"/>
      <c r="S131" s="425"/>
      <c r="T131" s="425"/>
      <c r="U131" s="425"/>
      <c r="V131" s="425"/>
      <c r="W131" s="426"/>
      <c r="X131" s="390" t="s">
        <v>611</v>
      </c>
      <c r="Y131" s="391"/>
      <c r="Z131" s="386">
        <v>1</v>
      </c>
      <c r="AA131" s="387"/>
    </row>
    <row r="132" spans="1:27" ht="15.75" customHeight="1" x14ac:dyDescent="0.25">
      <c r="B132" s="388" t="s">
        <v>703</v>
      </c>
      <c r="C132" s="389"/>
      <c r="D132" s="424" t="s">
        <v>616</v>
      </c>
      <c r="E132" s="425"/>
      <c r="F132" s="425"/>
      <c r="G132" s="425"/>
      <c r="H132" s="425"/>
      <c r="I132" s="425"/>
      <c r="J132" s="425"/>
      <c r="K132" s="425"/>
      <c r="L132" s="425"/>
      <c r="M132" s="425"/>
      <c r="N132" s="425"/>
      <c r="O132" s="425"/>
      <c r="P132" s="425"/>
      <c r="Q132" s="425"/>
      <c r="R132" s="425"/>
      <c r="S132" s="425"/>
      <c r="T132" s="425"/>
      <c r="U132" s="425"/>
      <c r="V132" s="425"/>
      <c r="W132" s="426"/>
      <c r="X132" s="390" t="s">
        <v>611</v>
      </c>
      <c r="Y132" s="391"/>
      <c r="Z132" s="386">
        <v>1</v>
      </c>
      <c r="AA132" s="387"/>
    </row>
    <row r="133" spans="1:27" s="128" customFormat="1" ht="15.75" customHeight="1" x14ac:dyDescent="0.25">
      <c r="A133" s="130"/>
      <c r="B133" s="388"/>
      <c r="C133" s="389"/>
      <c r="D133" s="379"/>
      <c r="E133" s="380"/>
      <c r="F133" s="380"/>
      <c r="G133" s="380"/>
      <c r="H133" s="380"/>
      <c r="I133" s="380"/>
      <c r="J133" s="380"/>
      <c r="K133" s="380"/>
      <c r="L133" s="380"/>
      <c r="M133" s="380"/>
      <c r="N133" s="380"/>
      <c r="O133" s="380"/>
      <c r="P133" s="380"/>
      <c r="Q133" s="380"/>
      <c r="R133" s="380"/>
      <c r="S133" s="380"/>
      <c r="T133" s="380"/>
      <c r="U133" s="380"/>
      <c r="V133" s="380"/>
      <c r="W133" s="427"/>
      <c r="X133" s="384"/>
      <c r="Y133" s="428"/>
      <c r="Z133" s="386"/>
      <c r="AA133" s="387"/>
    </row>
    <row r="134" spans="1:27" ht="15.75" customHeight="1" x14ac:dyDescent="0.25">
      <c r="B134" s="388"/>
      <c r="C134" s="389"/>
      <c r="D134" s="381" t="s">
        <v>617</v>
      </c>
      <c r="E134" s="382"/>
      <c r="F134" s="382"/>
      <c r="G134" s="382"/>
      <c r="H134" s="382"/>
      <c r="I134" s="382"/>
      <c r="J134" s="382"/>
      <c r="K134" s="382"/>
      <c r="L134" s="382"/>
      <c r="M134" s="382"/>
      <c r="N134" s="382"/>
      <c r="O134" s="382"/>
      <c r="P134" s="382"/>
      <c r="Q134" s="382"/>
      <c r="R134" s="382"/>
      <c r="S134" s="382"/>
      <c r="T134" s="382"/>
      <c r="U134" s="382"/>
      <c r="V134" s="382"/>
      <c r="W134" s="383"/>
      <c r="X134" s="384"/>
      <c r="Y134" s="385"/>
      <c r="Z134" s="386"/>
      <c r="AA134" s="387"/>
    </row>
    <row r="135" spans="1:27" ht="15.75" customHeight="1" x14ac:dyDescent="0.25">
      <c r="B135" s="388" t="s">
        <v>704</v>
      </c>
      <c r="C135" s="389"/>
      <c r="D135" s="424" t="s">
        <v>610</v>
      </c>
      <c r="E135" s="425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  <c r="T135" s="425"/>
      <c r="U135" s="425"/>
      <c r="V135" s="425"/>
      <c r="W135" s="426"/>
      <c r="X135" s="384" t="s">
        <v>611</v>
      </c>
      <c r="Y135" s="385"/>
      <c r="Z135" s="386">
        <v>1</v>
      </c>
      <c r="AA135" s="387"/>
    </row>
    <row r="136" spans="1:27" s="144" customFormat="1" ht="15.75" customHeight="1" x14ac:dyDescent="0.25">
      <c r="A136" s="122"/>
      <c r="B136" s="388" t="s">
        <v>705</v>
      </c>
      <c r="C136" s="389"/>
      <c r="D136" s="424" t="s">
        <v>618</v>
      </c>
      <c r="E136" s="425"/>
      <c r="F136" s="425"/>
      <c r="G136" s="425"/>
      <c r="H136" s="425"/>
      <c r="I136" s="425"/>
      <c r="J136" s="425"/>
      <c r="K136" s="425"/>
      <c r="L136" s="425"/>
      <c r="M136" s="425"/>
      <c r="N136" s="425"/>
      <c r="O136" s="425"/>
      <c r="P136" s="425"/>
      <c r="Q136" s="425"/>
      <c r="R136" s="425"/>
      <c r="S136" s="425"/>
      <c r="T136" s="425"/>
      <c r="U136" s="425"/>
      <c r="V136" s="425"/>
      <c r="W136" s="426"/>
      <c r="X136" s="390" t="s">
        <v>611</v>
      </c>
      <c r="Y136" s="391"/>
      <c r="Z136" s="386">
        <v>1</v>
      </c>
      <c r="AA136" s="387"/>
    </row>
    <row r="137" spans="1:27" ht="15.75" x14ac:dyDescent="0.25">
      <c r="B137" s="388" t="s">
        <v>706</v>
      </c>
      <c r="C137" s="389"/>
      <c r="D137" s="424" t="s">
        <v>613</v>
      </c>
      <c r="E137" s="425"/>
      <c r="F137" s="425"/>
      <c r="G137" s="425"/>
      <c r="H137" s="425"/>
      <c r="I137" s="425"/>
      <c r="J137" s="425"/>
      <c r="K137" s="425"/>
      <c r="L137" s="425"/>
      <c r="M137" s="425"/>
      <c r="N137" s="425"/>
      <c r="O137" s="425"/>
      <c r="P137" s="425"/>
      <c r="Q137" s="425"/>
      <c r="R137" s="425"/>
      <c r="S137" s="425"/>
      <c r="T137" s="425"/>
      <c r="U137" s="425"/>
      <c r="V137" s="425"/>
      <c r="W137" s="426"/>
      <c r="X137" s="390" t="s">
        <v>611</v>
      </c>
      <c r="Y137" s="391"/>
      <c r="Z137" s="386">
        <v>20</v>
      </c>
      <c r="AA137" s="387"/>
    </row>
    <row r="138" spans="1:27" ht="15.75" customHeight="1" x14ac:dyDescent="0.25">
      <c r="B138" s="388" t="s">
        <v>707</v>
      </c>
      <c r="C138" s="389"/>
      <c r="D138" s="424" t="s">
        <v>619</v>
      </c>
      <c r="E138" s="425"/>
      <c r="F138" s="425"/>
      <c r="G138" s="425"/>
      <c r="H138" s="425"/>
      <c r="I138" s="425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6"/>
      <c r="X138" s="390" t="s">
        <v>611</v>
      </c>
      <c r="Y138" s="391"/>
      <c r="Z138" s="386">
        <v>1</v>
      </c>
      <c r="AA138" s="387"/>
    </row>
    <row r="139" spans="1:27" s="128" customFormat="1" ht="15.75" customHeight="1" x14ac:dyDescent="0.25">
      <c r="A139" s="130"/>
      <c r="B139" s="388"/>
      <c r="C139" s="389"/>
      <c r="D139" s="379"/>
      <c r="E139" s="380"/>
      <c r="F139" s="380"/>
      <c r="G139" s="380"/>
      <c r="H139" s="380"/>
      <c r="I139" s="380"/>
      <c r="J139" s="380"/>
      <c r="K139" s="380"/>
      <c r="L139" s="380"/>
      <c r="M139" s="380"/>
      <c r="N139" s="380"/>
      <c r="O139" s="380"/>
      <c r="P139" s="380"/>
      <c r="Q139" s="380"/>
      <c r="R139" s="380"/>
      <c r="S139" s="380"/>
      <c r="T139" s="380"/>
      <c r="U139" s="380"/>
      <c r="V139" s="380"/>
      <c r="W139" s="427"/>
      <c r="X139" s="384"/>
      <c r="Y139" s="428"/>
      <c r="Z139" s="386"/>
      <c r="AA139" s="387"/>
    </row>
    <row r="140" spans="1:27" ht="15.75" x14ac:dyDescent="0.25">
      <c r="B140" s="305" t="s">
        <v>708</v>
      </c>
      <c r="C140" s="306"/>
      <c r="D140" s="405" t="s">
        <v>620</v>
      </c>
      <c r="E140" s="406"/>
      <c r="F140" s="406"/>
      <c r="G140" s="406"/>
      <c r="H140" s="406"/>
      <c r="I140" s="406"/>
      <c r="J140" s="406"/>
      <c r="K140" s="406"/>
      <c r="L140" s="406"/>
      <c r="M140" s="406"/>
      <c r="N140" s="406"/>
      <c r="O140" s="406"/>
      <c r="P140" s="406"/>
      <c r="Q140" s="406"/>
      <c r="R140" s="406"/>
      <c r="S140" s="406"/>
      <c r="T140" s="406"/>
      <c r="U140" s="406"/>
      <c r="V140" s="406"/>
      <c r="W140" s="407"/>
      <c r="X140" s="305" t="s">
        <v>538</v>
      </c>
      <c r="Y140" s="306"/>
      <c r="Z140" s="307"/>
      <c r="AA140" s="308"/>
    </row>
    <row r="141" spans="1:27" ht="69.75" customHeight="1" x14ac:dyDescent="0.25">
      <c r="B141" s="388"/>
      <c r="C141" s="389"/>
      <c r="D141" s="381" t="s">
        <v>621</v>
      </c>
      <c r="E141" s="382"/>
      <c r="F141" s="382"/>
      <c r="G141" s="382"/>
      <c r="H141" s="382"/>
      <c r="I141" s="382"/>
      <c r="J141" s="382"/>
      <c r="K141" s="382"/>
      <c r="L141" s="382"/>
      <c r="M141" s="382"/>
      <c r="N141" s="382"/>
      <c r="O141" s="382"/>
      <c r="P141" s="382"/>
      <c r="Q141" s="382"/>
      <c r="R141" s="382"/>
      <c r="S141" s="382"/>
      <c r="T141" s="382"/>
      <c r="U141" s="382"/>
      <c r="V141" s="382"/>
      <c r="W141" s="383"/>
      <c r="X141" s="384"/>
      <c r="Y141" s="385"/>
      <c r="Z141" s="386"/>
      <c r="AA141" s="387"/>
    </row>
    <row r="142" spans="1:27" ht="15.75" customHeight="1" x14ac:dyDescent="0.25">
      <c r="B142" s="388" t="s">
        <v>709</v>
      </c>
      <c r="C142" s="389"/>
      <c r="D142" s="424" t="s">
        <v>622</v>
      </c>
      <c r="E142" s="425"/>
      <c r="F142" s="425"/>
      <c r="G142" s="425"/>
      <c r="H142" s="425"/>
      <c r="I142" s="425"/>
      <c r="J142" s="425"/>
      <c r="K142" s="425"/>
      <c r="L142" s="425"/>
      <c r="M142" s="425"/>
      <c r="N142" s="425"/>
      <c r="O142" s="425"/>
      <c r="P142" s="425"/>
      <c r="Q142" s="425"/>
      <c r="R142" s="425"/>
      <c r="S142" s="425"/>
      <c r="T142" s="425"/>
      <c r="U142" s="425"/>
      <c r="V142" s="425"/>
      <c r="W142" s="426"/>
      <c r="X142" s="384" t="s">
        <v>611</v>
      </c>
      <c r="Y142" s="385"/>
      <c r="Z142" s="386">
        <v>1</v>
      </c>
      <c r="AA142" s="387"/>
    </row>
    <row r="143" spans="1:27" ht="15.75" customHeight="1" x14ac:dyDescent="0.25">
      <c r="B143" s="433"/>
      <c r="C143" s="434"/>
      <c r="D143" s="435"/>
      <c r="E143" s="436"/>
      <c r="F143" s="436"/>
      <c r="G143" s="436"/>
      <c r="H143" s="436"/>
      <c r="I143" s="436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7"/>
      <c r="X143" s="386" t="s">
        <v>538</v>
      </c>
      <c r="Y143" s="387"/>
      <c r="Z143" s="438"/>
      <c r="AA143" s="439"/>
    </row>
    <row r="144" spans="1:27" ht="12.75" customHeight="1" x14ac:dyDescent="0.25"/>
    <row r="145" ht="30" customHeight="1" x14ac:dyDescent="0.25"/>
  </sheetData>
  <mergeCells count="529">
    <mergeCell ref="B143:C143"/>
    <mergeCell ref="D143:W143"/>
    <mergeCell ref="X143:Y143"/>
    <mergeCell ref="Z143:AA143"/>
    <mergeCell ref="B142:C142"/>
    <mergeCell ref="D142:W142"/>
    <mergeCell ref="X142:Y142"/>
    <mergeCell ref="Z142:AA142"/>
    <mergeCell ref="B139:C139"/>
    <mergeCell ref="D139:W139"/>
    <mergeCell ref="X139:Y139"/>
    <mergeCell ref="Z139:AA139"/>
    <mergeCell ref="B138:C138"/>
    <mergeCell ref="D138:W138"/>
    <mergeCell ref="X138:Y138"/>
    <mergeCell ref="Z138:AA138"/>
    <mergeCell ref="B141:C141"/>
    <mergeCell ref="D141:W141"/>
    <mergeCell ref="X141:Y141"/>
    <mergeCell ref="Z141:AA141"/>
    <mergeCell ref="B140:C140"/>
    <mergeCell ref="D140:W140"/>
    <mergeCell ref="X140:Y140"/>
    <mergeCell ref="Z140:AA140"/>
    <mergeCell ref="B135:C135"/>
    <mergeCell ref="D135:W135"/>
    <mergeCell ref="X135:Y135"/>
    <mergeCell ref="Z135:AA135"/>
    <mergeCell ref="B134:C134"/>
    <mergeCell ref="D134:W134"/>
    <mergeCell ref="X134:Y134"/>
    <mergeCell ref="Z134:AA134"/>
    <mergeCell ref="B137:C137"/>
    <mergeCell ref="D137:W137"/>
    <mergeCell ref="X137:Y137"/>
    <mergeCell ref="Z137:AA137"/>
    <mergeCell ref="B136:C136"/>
    <mergeCell ref="D136:W136"/>
    <mergeCell ref="X136:Y136"/>
    <mergeCell ref="Z136:AA136"/>
    <mergeCell ref="B131:C131"/>
    <mergeCell ref="D131:W131"/>
    <mergeCell ref="X131:Y131"/>
    <mergeCell ref="Z131:AA131"/>
    <mergeCell ref="B130:C130"/>
    <mergeCell ref="D130:W130"/>
    <mergeCell ref="X130:Y130"/>
    <mergeCell ref="Z130:AA130"/>
    <mergeCell ref="B133:C133"/>
    <mergeCell ref="D133:W133"/>
    <mergeCell ref="X133:Y133"/>
    <mergeCell ref="Z133:AA133"/>
    <mergeCell ref="B132:C132"/>
    <mergeCell ref="D132:W132"/>
    <mergeCell ref="X132:Y132"/>
    <mergeCell ref="Z132:AA132"/>
    <mergeCell ref="B127:C127"/>
    <mergeCell ref="D127:W127"/>
    <mergeCell ref="X127:Y127"/>
    <mergeCell ref="Z127:AA127"/>
    <mergeCell ref="B126:C126"/>
    <mergeCell ref="D126:W126"/>
    <mergeCell ref="X126:Y126"/>
    <mergeCell ref="Z126:AA126"/>
    <mergeCell ref="B129:C129"/>
    <mergeCell ref="D129:W129"/>
    <mergeCell ref="X129:Y129"/>
    <mergeCell ref="Z129:AA129"/>
    <mergeCell ref="B128:C128"/>
    <mergeCell ref="D128:W128"/>
    <mergeCell ref="X128:Y128"/>
    <mergeCell ref="Z128:AA128"/>
    <mergeCell ref="B123:C123"/>
    <mergeCell ref="D123:W123"/>
    <mergeCell ref="X123:Y123"/>
    <mergeCell ref="Z123:AA123"/>
    <mergeCell ref="B122:C122"/>
    <mergeCell ref="D122:W122"/>
    <mergeCell ref="X122:Y122"/>
    <mergeCell ref="Z122:AA122"/>
    <mergeCell ref="B125:C125"/>
    <mergeCell ref="D125:W125"/>
    <mergeCell ref="X125:Y125"/>
    <mergeCell ref="Z125:AA125"/>
    <mergeCell ref="B124:C124"/>
    <mergeCell ref="D124:W124"/>
    <mergeCell ref="X124:Y124"/>
    <mergeCell ref="Z124:AA124"/>
    <mergeCell ref="B119:C119"/>
    <mergeCell ref="D119:W119"/>
    <mergeCell ref="X119:Y119"/>
    <mergeCell ref="Z119:AA119"/>
    <mergeCell ref="B118:C118"/>
    <mergeCell ref="D118:W118"/>
    <mergeCell ref="X118:Y118"/>
    <mergeCell ref="Z118:AA118"/>
    <mergeCell ref="B121:C121"/>
    <mergeCell ref="D121:W121"/>
    <mergeCell ref="X121:Y121"/>
    <mergeCell ref="Z121:AA121"/>
    <mergeCell ref="B120:C120"/>
    <mergeCell ref="D120:W120"/>
    <mergeCell ref="X120:Y120"/>
    <mergeCell ref="Z120:AA120"/>
    <mergeCell ref="B115:C115"/>
    <mergeCell ref="D115:W115"/>
    <mergeCell ref="X115:Y115"/>
    <mergeCell ref="Z115:AA115"/>
    <mergeCell ref="B114:C114"/>
    <mergeCell ref="D114:W114"/>
    <mergeCell ref="X114:Y114"/>
    <mergeCell ref="Z114:AA114"/>
    <mergeCell ref="B117:C117"/>
    <mergeCell ref="D117:W117"/>
    <mergeCell ref="X117:Y117"/>
    <mergeCell ref="Z117:AA117"/>
    <mergeCell ref="B116:C116"/>
    <mergeCell ref="D116:W116"/>
    <mergeCell ref="X116:Y116"/>
    <mergeCell ref="Z116:AA116"/>
    <mergeCell ref="B111:C111"/>
    <mergeCell ref="D111:W111"/>
    <mergeCell ref="X111:Y111"/>
    <mergeCell ref="Z111:AA111"/>
    <mergeCell ref="B110:C110"/>
    <mergeCell ref="D110:W110"/>
    <mergeCell ref="X110:Y110"/>
    <mergeCell ref="Z110:AA110"/>
    <mergeCell ref="B113:C113"/>
    <mergeCell ref="D113:W113"/>
    <mergeCell ref="X113:Y113"/>
    <mergeCell ref="Z113:AA113"/>
    <mergeCell ref="B112:C112"/>
    <mergeCell ref="D112:W112"/>
    <mergeCell ref="X112:Y112"/>
    <mergeCell ref="Z112:AA112"/>
    <mergeCell ref="B107:C107"/>
    <mergeCell ref="D107:W107"/>
    <mergeCell ref="X107:Y107"/>
    <mergeCell ref="Z107:AA107"/>
    <mergeCell ref="B106:C106"/>
    <mergeCell ref="D106:W106"/>
    <mergeCell ref="X106:Y106"/>
    <mergeCell ref="Z106:AA106"/>
    <mergeCell ref="B109:C109"/>
    <mergeCell ref="D109:W109"/>
    <mergeCell ref="X109:Y109"/>
    <mergeCell ref="Z109:AA109"/>
    <mergeCell ref="B108:C108"/>
    <mergeCell ref="D108:W108"/>
    <mergeCell ref="X108:Y108"/>
    <mergeCell ref="Z108:AA108"/>
    <mergeCell ref="B103:C103"/>
    <mergeCell ref="D103:W103"/>
    <mergeCell ref="B104:C104"/>
    <mergeCell ref="D104:W104"/>
    <mergeCell ref="X104:Y104"/>
    <mergeCell ref="Z104:AA104"/>
    <mergeCell ref="B105:C105"/>
    <mergeCell ref="D105:W105"/>
    <mergeCell ref="X105:Y105"/>
    <mergeCell ref="Z105:AA105"/>
    <mergeCell ref="B100:C100"/>
    <mergeCell ref="D100:W100"/>
    <mergeCell ref="B99:C99"/>
    <mergeCell ref="D99:W99"/>
    <mergeCell ref="X99:Y99"/>
    <mergeCell ref="Z99:AA99"/>
    <mergeCell ref="B102:C102"/>
    <mergeCell ref="D102:W102"/>
    <mergeCell ref="X102:Y102"/>
    <mergeCell ref="Z102:AA102"/>
    <mergeCell ref="B101:C101"/>
    <mergeCell ref="D101:W101"/>
    <mergeCell ref="X101:Y101"/>
    <mergeCell ref="Z101:AA101"/>
    <mergeCell ref="B96:C96"/>
    <mergeCell ref="D96:W96"/>
    <mergeCell ref="B95:C95"/>
    <mergeCell ref="D95:W95"/>
    <mergeCell ref="X95:Y95"/>
    <mergeCell ref="Z95:AA95"/>
    <mergeCell ref="B98:C98"/>
    <mergeCell ref="D98:W98"/>
    <mergeCell ref="X98:Y98"/>
    <mergeCell ref="Z98:AA98"/>
    <mergeCell ref="B97:C97"/>
    <mergeCell ref="D97:W97"/>
    <mergeCell ref="X97:Y97"/>
    <mergeCell ref="Z97:AA97"/>
    <mergeCell ref="B92:C92"/>
    <mergeCell ref="D92:W92"/>
    <mergeCell ref="B93:C93"/>
    <mergeCell ref="D93:W93"/>
    <mergeCell ref="X93:Y93"/>
    <mergeCell ref="Z93:AA93"/>
    <mergeCell ref="B94:C94"/>
    <mergeCell ref="D94:W94"/>
    <mergeCell ref="X94:Y94"/>
    <mergeCell ref="Z94:AA94"/>
    <mergeCell ref="B89:C89"/>
    <mergeCell ref="D89:W89"/>
    <mergeCell ref="X89:Y89"/>
    <mergeCell ref="Z89:AA89"/>
    <mergeCell ref="B88:C88"/>
    <mergeCell ref="D88:W88"/>
    <mergeCell ref="X88:Y88"/>
    <mergeCell ref="Z88:AA88"/>
    <mergeCell ref="B91:C91"/>
    <mergeCell ref="D91:W91"/>
    <mergeCell ref="X91:Y91"/>
    <mergeCell ref="Z91:AA91"/>
    <mergeCell ref="B90:C90"/>
    <mergeCell ref="D90:W90"/>
    <mergeCell ref="X90:Y90"/>
    <mergeCell ref="Z90:AA90"/>
    <mergeCell ref="B85:C85"/>
    <mergeCell ref="D85:W85"/>
    <mergeCell ref="X85:Y85"/>
    <mergeCell ref="Z85:AA85"/>
    <mergeCell ref="B84:C84"/>
    <mergeCell ref="D84:W84"/>
    <mergeCell ref="X84:Y84"/>
    <mergeCell ref="Z84:AA84"/>
    <mergeCell ref="B87:C87"/>
    <mergeCell ref="D87:W87"/>
    <mergeCell ref="X87:Y87"/>
    <mergeCell ref="Z87:AA87"/>
    <mergeCell ref="B86:C86"/>
    <mergeCell ref="D86:W86"/>
    <mergeCell ref="X86:Y86"/>
    <mergeCell ref="Z86:AA86"/>
    <mergeCell ref="B81:C81"/>
    <mergeCell ref="D81:W81"/>
    <mergeCell ref="X81:Y81"/>
    <mergeCell ref="Z81:AA81"/>
    <mergeCell ref="B80:C80"/>
    <mergeCell ref="D80:W80"/>
    <mergeCell ref="X80:Y80"/>
    <mergeCell ref="Z80:AA80"/>
    <mergeCell ref="B83:C83"/>
    <mergeCell ref="D83:W83"/>
    <mergeCell ref="X83:Y83"/>
    <mergeCell ref="Z83:AA83"/>
    <mergeCell ref="B82:C82"/>
    <mergeCell ref="D82:W82"/>
    <mergeCell ref="X82:Y82"/>
    <mergeCell ref="Z82:AA82"/>
    <mergeCell ref="B77:C77"/>
    <mergeCell ref="D77:W77"/>
    <mergeCell ref="X77:Y77"/>
    <mergeCell ref="Z77:AA77"/>
    <mergeCell ref="B76:C76"/>
    <mergeCell ref="D76:W76"/>
    <mergeCell ref="X76:Y76"/>
    <mergeCell ref="Z76:AA76"/>
    <mergeCell ref="B79:C79"/>
    <mergeCell ref="D79:W79"/>
    <mergeCell ref="X79:Y79"/>
    <mergeCell ref="Z79:AA79"/>
    <mergeCell ref="B78:C78"/>
    <mergeCell ref="D78:W78"/>
    <mergeCell ref="X78:Y78"/>
    <mergeCell ref="Z78:AA78"/>
    <mergeCell ref="B73:C73"/>
    <mergeCell ref="D73:W73"/>
    <mergeCell ref="X73:Y73"/>
    <mergeCell ref="Z73:AA73"/>
    <mergeCell ref="B72:C72"/>
    <mergeCell ref="D72:W72"/>
    <mergeCell ref="X72:Y72"/>
    <mergeCell ref="Z72:AA72"/>
    <mergeCell ref="B75:C75"/>
    <mergeCell ref="D75:W75"/>
    <mergeCell ref="X75:Y75"/>
    <mergeCell ref="Z75:AA75"/>
    <mergeCell ref="B74:C74"/>
    <mergeCell ref="D74:W74"/>
    <mergeCell ref="X74:Y74"/>
    <mergeCell ref="Z74:AA74"/>
    <mergeCell ref="B69:C69"/>
    <mergeCell ref="D69:W69"/>
    <mergeCell ref="X69:Y69"/>
    <mergeCell ref="Z69:AA69"/>
    <mergeCell ref="B68:C68"/>
    <mergeCell ref="D68:W68"/>
    <mergeCell ref="X68:Y68"/>
    <mergeCell ref="Z68:AA68"/>
    <mergeCell ref="B71:C71"/>
    <mergeCell ref="D71:W71"/>
    <mergeCell ref="X71:Y71"/>
    <mergeCell ref="Z71:AA71"/>
    <mergeCell ref="B70:C70"/>
    <mergeCell ref="D70:W70"/>
    <mergeCell ref="X70:Y70"/>
    <mergeCell ref="Z70:AA70"/>
    <mergeCell ref="B65:C65"/>
    <mergeCell ref="D65:W65"/>
    <mergeCell ref="X65:Y65"/>
    <mergeCell ref="Z65:AA65"/>
    <mergeCell ref="B64:C64"/>
    <mergeCell ref="D64:W64"/>
    <mergeCell ref="X64:Y64"/>
    <mergeCell ref="Z64:AA64"/>
    <mergeCell ref="B67:C67"/>
    <mergeCell ref="D67:W67"/>
    <mergeCell ref="X67:Y67"/>
    <mergeCell ref="Z67:AA67"/>
    <mergeCell ref="B66:C66"/>
    <mergeCell ref="D66:W66"/>
    <mergeCell ref="X66:Y66"/>
    <mergeCell ref="Z66:AA66"/>
    <mergeCell ref="B57:C57"/>
    <mergeCell ref="D57:W57"/>
    <mergeCell ref="X57:Y57"/>
    <mergeCell ref="Z57:AA57"/>
    <mergeCell ref="B58:C58"/>
    <mergeCell ref="D58:W58"/>
    <mergeCell ref="X58:Y58"/>
    <mergeCell ref="Z58:AA58"/>
    <mergeCell ref="B63:C63"/>
    <mergeCell ref="D63:W63"/>
    <mergeCell ref="X63:Y63"/>
    <mergeCell ref="Z63:AA63"/>
    <mergeCell ref="B62:C62"/>
    <mergeCell ref="D62:W62"/>
    <mergeCell ref="X62:Y62"/>
    <mergeCell ref="Z62:AA62"/>
    <mergeCell ref="B59:C59"/>
    <mergeCell ref="D59:W59"/>
    <mergeCell ref="X59:Y59"/>
    <mergeCell ref="Z59:AA59"/>
    <mergeCell ref="B61:C61"/>
    <mergeCell ref="D61:W61"/>
    <mergeCell ref="X61:Y61"/>
    <mergeCell ref="Z61:AA61"/>
    <mergeCell ref="B60:C60"/>
    <mergeCell ref="D60:W60"/>
    <mergeCell ref="X60:Y60"/>
    <mergeCell ref="Z60:AA60"/>
    <mergeCell ref="B56:C56"/>
    <mergeCell ref="D56:W56"/>
    <mergeCell ref="X56:Y56"/>
    <mergeCell ref="Z56:AA56"/>
    <mergeCell ref="B52:C52"/>
    <mergeCell ref="D52:W52"/>
    <mergeCell ref="X52:Y52"/>
    <mergeCell ref="Z52:AA52"/>
    <mergeCell ref="B51:C51"/>
    <mergeCell ref="D51:W51"/>
    <mergeCell ref="X51:Y51"/>
    <mergeCell ref="Z51:AA51"/>
    <mergeCell ref="B54:C54"/>
    <mergeCell ref="D54:W54"/>
    <mergeCell ref="X54:Y54"/>
    <mergeCell ref="Z54:AA54"/>
    <mergeCell ref="B53:C53"/>
    <mergeCell ref="D53:W53"/>
    <mergeCell ref="X53:Y53"/>
    <mergeCell ref="Z53:AA53"/>
    <mergeCell ref="B55:C55"/>
    <mergeCell ref="D55:W55"/>
    <mergeCell ref="X55:Y55"/>
    <mergeCell ref="Z55:AA55"/>
    <mergeCell ref="B49:C49"/>
    <mergeCell ref="D49:W49"/>
    <mergeCell ref="X49:Y49"/>
    <mergeCell ref="Z49:AA49"/>
    <mergeCell ref="B47:C47"/>
    <mergeCell ref="D47:W47"/>
    <mergeCell ref="X47:Y47"/>
    <mergeCell ref="Z47:AA47"/>
    <mergeCell ref="B50:C50"/>
    <mergeCell ref="D50:W50"/>
    <mergeCell ref="X50:Y50"/>
    <mergeCell ref="Z50:AA50"/>
    <mergeCell ref="B46:C46"/>
    <mergeCell ref="D46:W46"/>
    <mergeCell ref="X46:Y46"/>
    <mergeCell ref="Z46:AA46"/>
    <mergeCell ref="B45:C45"/>
    <mergeCell ref="D45:W45"/>
    <mergeCell ref="X45:Y45"/>
    <mergeCell ref="Z45:AA45"/>
    <mergeCell ref="B48:C48"/>
    <mergeCell ref="D48:W48"/>
    <mergeCell ref="X48:Y48"/>
    <mergeCell ref="Z48:AA48"/>
    <mergeCell ref="B42:C42"/>
    <mergeCell ref="D42:W42"/>
    <mergeCell ref="X42:Y42"/>
    <mergeCell ref="Z42:AA42"/>
    <mergeCell ref="B41:C41"/>
    <mergeCell ref="D41:W41"/>
    <mergeCell ref="X41:Y41"/>
    <mergeCell ref="Z41:AA41"/>
    <mergeCell ref="B44:C44"/>
    <mergeCell ref="D44:W44"/>
    <mergeCell ref="X44:Y44"/>
    <mergeCell ref="Z44:AA44"/>
    <mergeCell ref="B43:C43"/>
    <mergeCell ref="D43:W43"/>
    <mergeCell ref="X43:Y43"/>
    <mergeCell ref="Z43:AA43"/>
    <mergeCell ref="B38:C38"/>
    <mergeCell ref="D38:W38"/>
    <mergeCell ref="X38:Y38"/>
    <mergeCell ref="Z38:AA38"/>
    <mergeCell ref="B37:C37"/>
    <mergeCell ref="D37:W37"/>
    <mergeCell ref="X37:Y37"/>
    <mergeCell ref="Z37:AA37"/>
    <mergeCell ref="B40:C40"/>
    <mergeCell ref="D40:W40"/>
    <mergeCell ref="X40:Y40"/>
    <mergeCell ref="Z40:AA40"/>
    <mergeCell ref="B39:C39"/>
    <mergeCell ref="D39:W39"/>
    <mergeCell ref="X39:Y39"/>
    <mergeCell ref="Z39:AA39"/>
    <mergeCell ref="B34:C34"/>
    <mergeCell ref="D34:W34"/>
    <mergeCell ref="X34:Y34"/>
    <mergeCell ref="Z34:AA34"/>
    <mergeCell ref="B33:C33"/>
    <mergeCell ref="D33:W33"/>
    <mergeCell ref="X33:Y33"/>
    <mergeCell ref="Z33:AA33"/>
    <mergeCell ref="B36:C36"/>
    <mergeCell ref="D36:W36"/>
    <mergeCell ref="X36:Y36"/>
    <mergeCell ref="Z36:AA36"/>
    <mergeCell ref="B35:C35"/>
    <mergeCell ref="D35:W35"/>
    <mergeCell ref="X35:Y35"/>
    <mergeCell ref="Z35:AA35"/>
    <mergeCell ref="B30:C30"/>
    <mergeCell ref="D30:W30"/>
    <mergeCell ref="X30:Y30"/>
    <mergeCell ref="Z30:AA30"/>
    <mergeCell ref="B29:C29"/>
    <mergeCell ref="D29:W29"/>
    <mergeCell ref="X29:Y29"/>
    <mergeCell ref="Z29:AA29"/>
    <mergeCell ref="B32:C32"/>
    <mergeCell ref="D32:W32"/>
    <mergeCell ref="X32:Y32"/>
    <mergeCell ref="Z32:AA32"/>
    <mergeCell ref="B31:C31"/>
    <mergeCell ref="D31:W31"/>
    <mergeCell ref="X31:Y31"/>
    <mergeCell ref="Z31:AA31"/>
    <mergeCell ref="B26:C26"/>
    <mergeCell ref="D26:W26"/>
    <mergeCell ref="X26:Y26"/>
    <mergeCell ref="Z26:AA26"/>
    <mergeCell ref="B25:C25"/>
    <mergeCell ref="D25:W25"/>
    <mergeCell ref="X25:Y25"/>
    <mergeCell ref="Z25:AA25"/>
    <mergeCell ref="B28:C28"/>
    <mergeCell ref="D28:W28"/>
    <mergeCell ref="X28:Y28"/>
    <mergeCell ref="Z28:AA28"/>
    <mergeCell ref="B27:C27"/>
    <mergeCell ref="D27:W27"/>
    <mergeCell ref="X27:Y27"/>
    <mergeCell ref="Z27:AA27"/>
    <mergeCell ref="B22:C22"/>
    <mergeCell ref="D22:W22"/>
    <mergeCell ref="X22:Y22"/>
    <mergeCell ref="Z22:AA22"/>
    <mergeCell ref="B21:C21"/>
    <mergeCell ref="D21:W21"/>
    <mergeCell ref="X21:Y21"/>
    <mergeCell ref="Z21:AA21"/>
    <mergeCell ref="B24:C24"/>
    <mergeCell ref="D24:W24"/>
    <mergeCell ref="X24:Y24"/>
    <mergeCell ref="Z24:AA24"/>
    <mergeCell ref="B23:C23"/>
    <mergeCell ref="D23:W23"/>
    <mergeCell ref="X23:Y23"/>
    <mergeCell ref="Z23:AA23"/>
    <mergeCell ref="B20:C20"/>
    <mergeCell ref="D20:W20"/>
    <mergeCell ref="X20:Y20"/>
    <mergeCell ref="Z20:AA20"/>
    <mergeCell ref="B19:C19"/>
    <mergeCell ref="D19:W19"/>
    <mergeCell ref="X19:Y19"/>
    <mergeCell ref="Z19:AA19"/>
    <mergeCell ref="T9:V9"/>
    <mergeCell ref="W9:X9"/>
    <mergeCell ref="H11:X11"/>
    <mergeCell ref="B18:C18"/>
    <mergeCell ref="D18:W18"/>
    <mergeCell ref="X18:Y18"/>
    <mergeCell ref="Z18:AA18"/>
    <mergeCell ref="B17:C17"/>
    <mergeCell ref="D17:W17"/>
    <mergeCell ref="X17:Y17"/>
    <mergeCell ref="Z17:AA17"/>
    <mergeCell ref="B2:G11"/>
    <mergeCell ref="H2:AA3"/>
    <mergeCell ref="Y4:AA4"/>
    <mergeCell ref="H5:S5"/>
    <mergeCell ref="T5:X5"/>
    <mergeCell ref="B16:C16"/>
    <mergeCell ref="D16:W16"/>
    <mergeCell ref="X16:Y16"/>
    <mergeCell ref="Z16:AA16"/>
    <mergeCell ref="B15:C15"/>
    <mergeCell ref="D15:W15"/>
    <mergeCell ref="X15:Y15"/>
    <mergeCell ref="Z15:AA15"/>
    <mergeCell ref="H7:K7"/>
    <mergeCell ref="L7:O7"/>
    <mergeCell ref="P7:S7"/>
    <mergeCell ref="T7:X7"/>
    <mergeCell ref="H9:S9"/>
    <mergeCell ref="B14:C14"/>
    <mergeCell ref="D14:W14"/>
    <mergeCell ref="X14:Y14"/>
    <mergeCell ref="Z14:AA14"/>
    <mergeCell ref="B12:C13"/>
    <mergeCell ref="D12:W13"/>
    <mergeCell ref="X12:Y13"/>
    <mergeCell ref="Z12:AA13"/>
  </mergeCells>
  <dataValidations count="3">
    <dataValidation type="textLength" allowBlank="1" showInputMessage="1" showErrorMessage="1" sqref="D49:W53">
      <formula1>0</formula1>
      <formula2>256</formula2>
    </dataValidation>
    <dataValidation allowBlank="1" showErrorMessage="1" errorTitle="EXCESSO DE CARACTERES" error="Esta célula está configurada para aceitar o máximo de 70 caracteres. Por gentileza, revise o texte e remova o excesso de caracteres." sqref="D87 D96 D100 X91:AA91 X78:AA78 D73:D74 D76:D77 X126:AA127 X108:Y108 D92 Z15 X27:X28 X33 X35 X40 X45 UOC51:UOX53 VHU51:VIP53 VRQ51:VSL53 WBM51:WCH53 WLI51:WMD53 WVE51:WVZ53 IS51:JN53 SO51:TJ53 ACK51:ADF53 AMG51:ANB53 AWC51:AWX53 BFY51:BGT53 BPU51:BQP53 BZQ51:CAL53 CJM51:CKH53 CTI51:CUD53 DDE51:DDZ53 DNA51:DNV53 DWW51:DXR53 EGS51:EHN53 EQO51:ERJ53 FAK51:FBF53 FKG51:FLB53 FUC51:FUX53 GDY51:GET53 GNU51:GOP53 GXQ51:GYL53 HHM51:HIH53 HRI51:HSD53 IBE51:IBZ53 ILA51:ILV53 IUW51:IVR53 JES51:JFN53 JOO51:JPJ53 JYK51:JZF53 KIG51:KJB53 KSC51:KSX53 LBY51:LCT53 LLU51:LMP53 LVQ51:LWL53 MFM51:MGH53 MPI51:MQD53 MZE51:MZZ53 NJA51:NJV53 NSW51:NTR53 OCS51:ODN53 OMO51:ONJ53 OWK51:OXF53 PGG51:PHB53 PQC51:PQX53 PZY51:QAT53 QJU51:QKP53 QTQ51:QUL53 RDM51:REH53 RNI51:ROD53 RXE51:RXZ53 SHA51:SHV53 SQW51:SRR53 TAS51:TBN53 TKO51:TLJ53 TUK51:TVF53 UEG51:UFB53 X58:AA70 X22:X25 D22:D26 X15:X16 D28:D32 D82:D84 X105:Y105 D141:D142 X141:AA142 D15:D20 D34:D48 X72:AA75 X81:AA84 UXY51:UYT53 D54:D70 X111:Y111 X114:Y114 X117:Y117 X120:Y120 X123:Y123 X134:AA135 D126:D127 D134:D135"/>
    <dataValidation type="textLength" allowBlank="1" showInputMessage="1" showErrorMessage="1" sqref="X143:AA143">
      <formula1>0</formula1>
      <formula2>80</formula2>
    </dataValidation>
  </dataValidations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32"/>
  <sheetViews>
    <sheetView view="pageBreakPreview" topLeftCell="A3" zoomScale="80" zoomScaleNormal="70" zoomScaleSheetLayoutView="80" workbookViewId="0">
      <selection activeCell="E15" sqref="E15:X15"/>
    </sheetView>
  </sheetViews>
  <sheetFormatPr defaultColWidth="2.7109375" defaultRowHeight="15" x14ac:dyDescent="0.25"/>
  <cols>
    <col min="2" max="2" width="6.7109375" style="156" customWidth="1"/>
    <col min="3" max="3" width="6.7109375" style="124" customWidth="1"/>
    <col min="4" max="4" width="2.85546875" customWidth="1"/>
    <col min="5" max="5" width="6.7109375" customWidth="1"/>
    <col min="6" max="6" width="2.85546875" customWidth="1"/>
    <col min="7" max="17" width="6.7109375" customWidth="1"/>
    <col min="18" max="18" width="10.7109375" customWidth="1"/>
    <col min="19" max="21" width="12" customWidth="1"/>
    <col min="22" max="22" width="10.7109375" customWidth="1"/>
    <col min="23" max="23" width="6.7109375" customWidth="1"/>
    <col min="24" max="24" width="19.7109375" customWidth="1"/>
    <col min="25" max="26" width="6.7109375" customWidth="1"/>
    <col min="27" max="27" width="25.7109375" style="124" customWidth="1"/>
  </cols>
  <sheetData>
    <row r="1" spans="2:44" ht="12.75" customHeight="1" x14ac:dyDescent="0.25">
      <c r="B1" s="123"/>
    </row>
    <row r="2" spans="2:44" s="103" customFormat="1" ht="15" customHeight="1" x14ac:dyDescent="0.25">
      <c r="B2" s="258"/>
      <c r="C2" s="259"/>
      <c r="D2" s="259"/>
      <c r="E2" s="259"/>
      <c r="F2" s="259"/>
      <c r="G2" s="259"/>
      <c r="H2" s="264" t="s">
        <v>192</v>
      </c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6"/>
    </row>
    <row r="3" spans="2:44" s="103" customFormat="1" ht="15" customHeight="1" x14ac:dyDescent="0.25">
      <c r="B3" s="260"/>
      <c r="C3" s="261"/>
      <c r="D3" s="261"/>
      <c r="E3" s="261"/>
      <c r="F3" s="261"/>
      <c r="G3" s="261"/>
      <c r="H3" s="267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9"/>
    </row>
    <row r="4" spans="2:44" s="103" customFormat="1" ht="15" customHeight="1" x14ac:dyDescent="0.25">
      <c r="B4" s="260"/>
      <c r="C4" s="261"/>
      <c r="D4" s="261"/>
      <c r="E4" s="261"/>
      <c r="F4" s="261"/>
      <c r="G4" s="261"/>
      <c r="H4" s="26" t="s">
        <v>1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26" t="s">
        <v>24</v>
      </c>
      <c r="U4" s="35"/>
      <c r="V4" s="35"/>
      <c r="W4" s="35"/>
      <c r="X4" s="29"/>
      <c r="Y4" s="255" t="s">
        <v>0</v>
      </c>
      <c r="Z4" s="256"/>
      <c r="AA4" s="257"/>
    </row>
    <row r="5" spans="2:44" s="103" customFormat="1" ht="15" customHeight="1" x14ac:dyDescent="0.25">
      <c r="B5" s="260"/>
      <c r="C5" s="261"/>
      <c r="D5" s="261"/>
      <c r="E5" s="261"/>
      <c r="F5" s="261"/>
      <c r="G5" s="261"/>
      <c r="H5" s="270" t="s">
        <v>89</v>
      </c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4"/>
      <c r="T5" s="278" t="str">
        <f>Capa!W4</f>
        <v>00000-0000-PE-AR-LI-0001_02 ACESSO USP</v>
      </c>
      <c r="U5" s="279"/>
      <c r="V5" s="279"/>
      <c r="W5" s="279"/>
      <c r="X5" s="280"/>
      <c r="Y5" s="30"/>
      <c r="Z5" s="112"/>
      <c r="AA5" s="157"/>
    </row>
    <row r="6" spans="2:44" s="103" customFormat="1" ht="15" customHeight="1" x14ac:dyDescent="0.25">
      <c r="B6" s="260"/>
      <c r="C6" s="261"/>
      <c r="D6" s="261"/>
      <c r="E6" s="261"/>
      <c r="F6" s="261"/>
      <c r="G6" s="261"/>
      <c r="H6" s="23" t="s">
        <v>5</v>
      </c>
      <c r="I6" s="24"/>
      <c r="J6" s="24"/>
      <c r="K6" s="25"/>
      <c r="L6" s="23" t="s">
        <v>6</v>
      </c>
      <c r="M6" s="24"/>
      <c r="N6" s="24"/>
      <c r="O6" s="25"/>
      <c r="P6" s="23" t="s">
        <v>7</v>
      </c>
      <c r="Q6" s="24"/>
      <c r="R6" s="24"/>
      <c r="S6" s="25"/>
      <c r="T6" s="26" t="s">
        <v>25</v>
      </c>
      <c r="U6" s="35"/>
      <c r="V6" s="35"/>
      <c r="W6" s="35"/>
      <c r="X6" s="29"/>
      <c r="Y6" s="31"/>
      <c r="Z6" s="117"/>
      <c r="AA6" s="158" t="s">
        <v>3</v>
      </c>
    </row>
    <row r="7" spans="2:44" s="103" customFormat="1" ht="15" customHeight="1" x14ac:dyDescent="0.25">
      <c r="B7" s="260"/>
      <c r="C7" s="261"/>
      <c r="D7" s="261"/>
      <c r="E7" s="261"/>
      <c r="F7" s="261"/>
      <c r="G7" s="261"/>
      <c r="H7" s="270" t="s">
        <v>291</v>
      </c>
      <c r="I7" s="271"/>
      <c r="J7" s="271"/>
      <c r="K7" s="274"/>
      <c r="L7" s="270" t="s">
        <v>285</v>
      </c>
      <c r="M7" s="271"/>
      <c r="N7" s="271"/>
      <c r="O7" s="274"/>
      <c r="P7" s="270" t="str">
        <f>Capa!R6</f>
        <v>TF</v>
      </c>
      <c r="Q7" s="271"/>
      <c r="R7" s="271"/>
      <c r="S7" s="274"/>
      <c r="T7" s="278" t="s">
        <v>11</v>
      </c>
      <c r="U7" s="279"/>
      <c r="V7" s="279"/>
      <c r="W7" s="279"/>
      <c r="X7" s="280"/>
      <c r="Y7" s="32"/>
      <c r="Z7" s="117" t="s">
        <v>9</v>
      </c>
      <c r="AA7" s="158" t="s">
        <v>4</v>
      </c>
    </row>
    <row r="8" spans="2:44" s="103" customFormat="1" ht="15" customHeight="1" x14ac:dyDescent="0.25">
      <c r="B8" s="260"/>
      <c r="C8" s="261"/>
      <c r="D8" s="261"/>
      <c r="E8" s="261"/>
      <c r="F8" s="261"/>
      <c r="G8" s="261"/>
      <c r="H8" s="23" t="s">
        <v>13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 t="s">
        <v>14</v>
      </c>
      <c r="U8" s="24"/>
      <c r="V8" s="24"/>
      <c r="W8" s="23" t="s">
        <v>15</v>
      </c>
      <c r="X8" s="25"/>
      <c r="Y8" s="33"/>
      <c r="Z8" s="117"/>
      <c r="AA8" s="158" t="s">
        <v>10</v>
      </c>
    </row>
    <row r="9" spans="2:44" s="103" customFormat="1" ht="15" customHeight="1" x14ac:dyDescent="0.25">
      <c r="B9" s="260"/>
      <c r="C9" s="261"/>
      <c r="D9" s="261"/>
      <c r="E9" s="261"/>
      <c r="F9" s="261"/>
      <c r="G9" s="261"/>
      <c r="H9" s="270" t="str">
        <f>Capa!H8</f>
        <v>ARQUITETURA E URBANISMO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2">
        <v>43514</v>
      </c>
      <c r="U9" s="273"/>
      <c r="V9" s="273"/>
      <c r="W9" s="270">
        <f>Capa!Z8</f>
        <v>3</v>
      </c>
      <c r="X9" s="274"/>
      <c r="Y9" s="30"/>
      <c r="Z9" s="117"/>
      <c r="AA9" s="158" t="s">
        <v>12</v>
      </c>
    </row>
    <row r="10" spans="2:44" s="103" customFormat="1" ht="15" customHeight="1" x14ac:dyDescent="0.25">
      <c r="B10" s="260"/>
      <c r="C10" s="261"/>
      <c r="D10" s="261"/>
      <c r="E10" s="261"/>
      <c r="F10" s="261"/>
      <c r="G10" s="261"/>
      <c r="H10" s="26" t="s">
        <v>17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8"/>
      <c r="Y10" s="34"/>
      <c r="Z10" s="117"/>
      <c r="AA10" s="158" t="s">
        <v>16</v>
      </c>
    </row>
    <row r="11" spans="2:44" s="103" customFormat="1" ht="15" customHeight="1" x14ac:dyDescent="0.25">
      <c r="B11" s="262"/>
      <c r="C11" s="263"/>
      <c r="D11" s="263"/>
      <c r="E11" s="263"/>
      <c r="F11" s="263"/>
      <c r="G11" s="263"/>
      <c r="H11" s="281" t="str">
        <f>Capa!H10</f>
        <v>PORTARIA DA USP</v>
      </c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3"/>
      <c r="Y11" s="105"/>
      <c r="Z11" s="113"/>
      <c r="AA11" s="159"/>
    </row>
    <row r="12" spans="2:44" ht="15.75" customHeight="1" x14ac:dyDescent="0.25">
      <c r="B12" s="310" t="s">
        <v>534</v>
      </c>
      <c r="C12" s="311"/>
      <c r="D12" s="311"/>
      <c r="E12" s="311" t="s">
        <v>26</v>
      </c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4"/>
      <c r="Y12" s="310" t="s">
        <v>27</v>
      </c>
      <c r="Z12" s="311"/>
      <c r="AA12" s="440" t="s">
        <v>28</v>
      </c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</row>
    <row r="13" spans="2:44" s="126" customFormat="1" ht="38.25" customHeight="1" x14ac:dyDescent="0.25">
      <c r="B13" s="312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5"/>
      <c r="Y13" s="312"/>
      <c r="Z13" s="313"/>
      <c r="AA13" s="441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</row>
    <row r="14" spans="2:44" s="126" customFormat="1" ht="39" customHeight="1" x14ac:dyDescent="0.25">
      <c r="B14" s="226">
        <v>15</v>
      </c>
      <c r="C14" s="227"/>
      <c r="D14" s="228"/>
      <c r="E14" s="241" t="s">
        <v>623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309"/>
      <c r="Y14" s="226"/>
      <c r="Z14" s="227"/>
      <c r="AA14" s="147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</row>
    <row r="15" spans="2:44" ht="15.75" x14ac:dyDescent="0.25">
      <c r="B15" s="305" t="s">
        <v>282</v>
      </c>
      <c r="C15" s="306"/>
      <c r="D15" s="447"/>
      <c r="E15" s="405" t="s">
        <v>624</v>
      </c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7"/>
      <c r="Y15" s="305" t="s">
        <v>538</v>
      </c>
      <c r="Z15" s="306"/>
      <c r="AA15" s="148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</row>
    <row r="16" spans="2:44" ht="30" customHeight="1" x14ac:dyDescent="0.25">
      <c r="B16" s="433"/>
      <c r="C16" s="442"/>
      <c r="D16" s="434"/>
      <c r="E16" s="443" t="s">
        <v>625</v>
      </c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5"/>
      <c r="Y16" s="438" t="s">
        <v>538</v>
      </c>
      <c r="Z16" s="446"/>
      <c r="AA16" s="149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</row>
    <row r="17" spans="2:44" s="134" customFormat="1" ht="15.75" customHeight="1" x14ac:dyDescent="0.25">
      <c r="B17" s="378" t="s">
        <v>710</v>
      </c>
      <c r="C17" s="451"/>
      <c r="D17" s="452"/>
      <c r="E17" s="453" t="s">
        <v>541</v>
      </c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4"/>
      <c r="X17" s="455"/>
      <c r="Y17" s="366" t="s">
        <v>94</v>
      </c>
      <c r="Z17" s="367"/>
      <c r="AA17" s="150">
        <v>450</v>
      </c>
      <c r="AG17"/>
    </row>
    <row r="18" spans="2:44" ht="15.75" customHeight="1" x14ac:dyDescent="0.25">
      <c r="B18" s="433"/>
      <c r="C18" s="442"/>
      <c r="D18" s="434"/>
      <c r="E18" s="448"/>
      <c r="F18" s="449"/>
      <c r="G18" s="449"/>
      <c r="H18" s="449"/>
      <c r="I18" s="449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  <c r="U18" s="449"/>
      <c r="V18" s="449"/>
      <c r="W18" s="449"/>
      <c r="X18" s="450"/>
      <c r="Y18" s="438" t="s">
        <v>538</v>
      </c>
      <c r="Z18" s="446"/>
      <c r="AA18" s="151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</row>
    <row r="19" spans="2:44" ht="30" customHeight="1" x14ac:dyDescent="0.25">
      <c r="B19" s="433"/>
      <c r="C19" s="442"/>
      <c r="D19" s="434"/>
      <c r="E19" s="443" t="s">
        <v>626</v>
      </c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445"/>
      <c r="Y19" s="438" t="s">
        <v>538</v>
      </c>
      <c r="Z19" s="446"/>
      <c r="AA19" s="149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</row>
    <row r="20" spans="2:44" ht="15.75" customHeight="1" x14ac:dyDescent="0.25">
      <c r="B20" s="388" t="s">
        <v>711</v>
      </c>
      <c r="C20" s="389"/>
      <c r="D20" s="429"/>
      <c r="E20" s="435" t="s">
        <v>627</v>
      </c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6"/>
      <c r="X20" s="437"/>
      <c r="Y20" s="438" t="s">
        <v>575</v>
      </c>
      <c r="Z20" s="446"/>
      <c r="AA20" s="152">
        <v>48</v>
      </c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</row>
    <row r="21" spans="2:44" ht="15.75" customHeight="1" x14ac:dyDescent="0.25">
      <c r="B21" s="433"/>
      <c r="C21" s="442"/>
      <c r="D21" s="434"/>
      <c r="E21" s="448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U21" s="449"/>
      <c r="V21" s="449"/>
      <c r="W21" s="449"/>
      <c r="X21" s="450"/>
      <c r="Y21" s="438" t="s">
        <v>538</v>
      </c>
      <c r="Z21" s="446"/>
      <c r="AA21" s="151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</row>
    <row r="22" spans="2:44" ht="32.25" customHeight="1" x14ac:dyDescent="0.25">
      <c r="B22" s="433"/>
      <c r="C22" s="442"/>
      <c r="D22" s="434"/>
      <c r="E22" s="443" t="s">
        <v>628</v>
      </c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4"/>
      <c r="X22" s="445"/>
      <c r="Y22" s="438" t="s">
        <v>538</v>
      </c>
      <c r="Z22" s="446"/>
      <c r="AA22" s="151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</row>
    <row r="23" spans="2:44" ht="15.75" customHeight="1" x14ac:dyDescent="0.25">
      <c r="B23" s="388" t="s">
        <v>712</v>
      </c>
      <c r="C23" s="389"/>
      <c r="D23" s="429"/>
      <c r="E23" s="435" t="s">
        <v>629</v>
      </c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7"/>
      <c r="Y23" s="438" t="s">
        <v>575</v>
      </c>
      <c r="Z23" s="446"/>
      <c r="AA23" s="152">
        <v>48</v>
      </c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</row>
    <row r="24" spans="2:44" ht="15.75" customHeight="1" x14ac:dyDescent="0.25">
      <c r="B24" s="433"/>
      <c r="C24" s="442"/>
      <c r="D24" s="434"/>
      <c r="E24" s="448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9"/>
      <c r="X24" s="450"/>
      <c r="Y24" s="438" t="s">
        <v>538</v>
      </c>
      <c r="Z24" s="446"/>
      <c r="AA24" s="151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</row>
    <row r="25" spans="2:44" ht="30.75" customHeight="1" x14ac:dyDescent="0.25">
      <c r="B25" s="433"/>
      <c r="C25" s="442"/>
      <c r="D25" s="434"/>
      <c r="E25" s="443" t="s">
        <v>630</v>
      </c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5"/>
      <c r="Y25" s="438" t="s">
        <v>538</v>
      </c>
      <c r="Z25" s="446"/>
      <c r="AA25" s="151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</row>
    <row r="26" spans="2:44" ht="15.75" customHeight="1" x14ac:dyDescent="0.25">
      <c r="B26" s="388" t="s">
        <v>713</v>
      </c>
      <c r="C26" s="389"/>
      <c r="D26" s="429"/>
      <c r="E26" s="456" t="s">
        <v>631</v>
      </c>
      <c r="F26" s="457"/>
      <c r="G26" s="457"/>
      <c r="H26" s="457"/>
      <c r="I26" s="457"/>
      <c r="J26" s="457"/>
      <c r="K26" s="457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  <c r="X26" s="458"/>
      <c r="Y26" s="459" t="s">
        <v>575</v>
      </c>
      <c r="Z26" s="460"/>
      <c r="AA26" s="152">
        <v>48</v>
      </c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</row>
    <row r="27" spans="2:44" ht="15.75" customHeight="1" x14ac:dyDescent="0.25">
      <c r="B27" s="153"/>
      <c r="C27" s="154"/>
      <c r="D27" s="155"/>
      <c r="E27" s="424"/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  <c r="T27" s="425"/>
      <c r="U27" s="425"/>
      <c r="V27" s="425"/>
      <c r="W27" s="425"/>
      <c r="X27" s="426"/>
      <c r="Y27" s="390"/>
      <c r="Z27" s="391"/>
      <c r="AA27" s="152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</row>
    <row r="28" spans="2:44" ht="69" customHeight="1" x14ac:dyDescent="0.25">
      <c r="B28" s="433"/>
      <c r="C28" s="442"/>
      <c r="D28" s="434"/>
      <c r="E28" s="443" t="s">
        <v>632</v>
      </c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5"/>
      <c r="Y28" s="438" t="s">
        <v>538</v>
      </c>
      <c r="Z28" s="446"/>
      <c r="AA28" s="149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</row>
    <row r="29" spans="2:44" ht="15.75" customHeight="1" x14ac:dyDescent="0.25">
      <c r="B29" s="388" t="s">
        <v>714</v>
      </c>
      <c r="C29" s="389"/>
      <c r="D29" s="429"/>
      <c r="E29" s="435" t="s">
        <v>633</v>
      </c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6"/>
      <c r="S29" s="436"/>
      <c r="T29" s="436"/>
      <c r="U29" s="436"/>
      <c r="V29" s="436"/>
      <c r="W29" s="436"/>
      <c r="X29" s="437"/>
      <c r="Y29" s="438" t="s">
        <v>586</v>
      </c>
      <c r="Z29" s="446"/>
      <c r="AA29" s="152">
        <v>450</v>
      </c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</row>
    <row r="30" spans="2:44" ht="15.75" customHeight="1" x14ac:dyDescent="0.25">
      <c r="B30" s="433"/>
      <c r="C30" s="442"/>
      <c r="D30" s="434"/>
      <c r="E30" s="435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7"/>
      <c r="Y30" s="438" t="s">
        <v>538</v>
      </c>
      <c r="Z30" s="446"/>
      <c r="AA30" s="149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</row>
    <row r="31" spans="2:44" ht="12.75" customHeight="1" x14ac:dyDescent="0.25"/>
    <row r="32" spans="2:44" ht="30" customHeight="1" x14ac:dyDescent="0.25"/>
  </sheetData>
  <mergeCells count="67">
    <mergeCell ref="B30:D30"/>
    <mergeCell ref="E30:X30"/>
    <mergeCell ref="Y30:Z30"/>
    <mergeCell ref="B29:D29"/>
    <mergeCell ref="E29:X29"/>
    <mergeCell ref="Y29:Z29"/>
    <mergeCell ref="E27:X27"/>
    <mergeCell ref="Y27:Z27"/>
    <mergeCell ref="B28:D28"/>
    <mergeCell ref="E28:X28"/>
    <mergeCell ref="Y28:Z28"/>
    <mergeCell ref="B26:D26"/>
    <mergeCell ref="E26:X26"/>
    <mergeCell ref="Y26:Z26"/>
    <mergeCell ref="B25:D25"/>
    <mergeCell ref="E25:X25"/>
    <mergeCell ref="Y25:Z25"/>
    <mergeCell ref="B24:D24"/>
    <mergeCell ref="E24:X24"/>
    <mergeCell ref="Y24:Z24"/>
    <mergeCell ref="B23:D23"/>
    <mergeCell ref="E23:X23"/>
    <mergeCell ref="Y23:Z23"/>
    <mergeCell ref="B22:D22"/>
    <mergeCell ref="E22:X22"/>
    <mergeCell ref="Y22:Z22"/>
    <mergeCell ref="B21:D21"/>
    <mergeCell ref="E21:X21"/>
    <mergeCell ref="Y21:Z21"/>
    <mergeCell ref="B20:D20"/>
    <mergeCell ref="E20:X20"/>
    <mergeCell ref="Y20:Z20"/>
    <mergeCell ref="B19:D19"/>
    <mergeCell ref="E19:X19"/>
    <mergeCell ref="Y19:Z19"/>
    <mergeCell ref="B18:D18"/>
    <mergeCell ref="E18:X18"/>
    <mergeCell ref="Y18:Z18"/>
    <mergeCell ref="B17:D17"/>
    <mergeCell ref="E17:X17"/>
    <mergeCell ref="Y17:Z17"/>
    <mergeCell ref="B16:D16"/>
    <mergeCell ref="E16:X16"/>
    <mergeCell ref="Y16:Z16"/>
    <mergeCell ref="B15:D15"/>
    <mergeCell ref="E15:X15"/>
    <mergeCell ref="Y15:Z15"/>
    <mergeCell ref="AA12:AA13"/>
    <mergeCell ref="B2:G11"/>
    <mergeCell ref="H2:AA3"/>
    <mergeCell ref="Y4:AA4"/>
    <mergeCell ref="H5:S5"/>
    <mergeCell ref="T5:X5"/>
    <mergeCell ref="H7:K7"/>
    <mergeCell ref="L7:O7"/>
    <mergeCell ref="P7:S7"/>
    <mergeCell ref="T7:X7"/>
    <mergeCell ref="H9:S9"/>
    <mergeCell ref="T9:V9"/>
    <mergeCell ref="W9:X9"/>
    <mergeCell ref="H11:X11"/>
    <mergeCell ref="B14:D14"/>
    <mergeCell ref="E14:X14"/>
    <mergeCell ref="Y14:Z14"/>
    <mergeCell ref="B12:D13"/>
    <mergeCell ref="E12:X13"/>
    <mergeCell ref="Y12:Z13"/>
  </mergeCells>
  <dataValidations count="3">
    <dataValidation type="textLength" allowBlank="1" showInputMessage="1" showErrorMessage="1" sqref="E17">
      <formula1>0</formula1>
      <formula2>256</formula2>
    </dataValidation>
    <dataValidation allowBlank="1" showErrorMessage="1" errorTitle="EXCESSO DE CARACTERES" error="Esta célula está configurada para aceitar o máximo de 70 caracteres. Por gentileza, revise o texte e remova o excesso de caracteres." sqref="UOC17:UOX17 VHU17:VIP17 VRQ17:VSL17 WBM17:WCH17 WLI17:WMD17 WVE17:WVZ17 IS17:JN17 SO17:TJ17 ACK17:ADF17 AMG17:ANB17 AWC17:AWX17 BFY17:BGT17 BPU17:BQP17 BZQ17:CAL17 CJM17:CKH17 CTI17:CUD17 DDE17:DDZ17 DNA17:DNV17 DWW17:DXR17 EGS17:EHN17 EQO17:ERJ17 FAK17:FBF17 FKG17:FLB17 FUC17:FUX17 GDY17:GET17 GNU17:GOP17 GXQ17:GYL17 HHM17:HIH17 HRI17:HSD17 IBE17:IBZ17 ILA17:ILV17 IUW17:IVR17 JES17:JFN17 JOO17:JPJ17 JYK17:JZF17 KIG17:KJB17 KSC17:KSX17 LBY17:LCT17 LLU17:LMP17 LVQ17:LWL17 MFM17:MGH17 MPI17:MQD17 MZE17:MZZ17 NJA17:NJV17 NSW17:NTR17 OCS17:ODN17 OMO17:ONJ17 OWK17:OXF17 PGG17:PHB17 PQC17:PQX17 PZY17:QAT17 QJU17:QKP17 QTQ17:QUL17 RDM17:REH17 RNI17:ROD17 RXE17:RXZ17 SHA17:SHV17 SQW17:SRR17 TAS17:TBN17 TKO17:TLJ17 TUK17:TVF17 UEG17:UFB17 UXY17:UYT17"/>
    <dataValidation type="textLength" allowBlank="1" showInputMessage="1" showErrorMessage="1" sqref="Y28:Z30">
      <formula1>0</formula1>
      <formula2>80</formula2>
    </dataValidation>
  </dataValidations>
  <pageMargins left="0.511811024" right="0.511811024" top="0.78740157499999996" bottom="0.78740157499999996" header="0.31496062000000002" footer="0.31496062000000002"/>
  <pageSetup paperSize="9" scale="52" orientation="landscape" r:id="rId1"/>
  <rowBreaks count="1" manualBreakCount="1">
    <brk id="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8"/>
  <sheetViews>
    <sheetView view="pageBreakPreview" zoomScale="80" zoomScaleNormal="70" zoomScaleSheetLayoutView="80" workbookViewId="0">
      <selection activeCell="E15" sqref="E15:X15"/>
    </sheetView>
  </sheetViews>
  <sheetFormatPr defaultColWidth="2.7109375" defaultRowHeight="15" x14ac:dyDescent="0.25"/>
  <cols>
    <col min="2" max="2" width="6.7109375" style="156" customWidth="1"/>
    <col min="3" max="3" width="6.7109375" style="124" customWidth="1"/>
    <col min="4" max="4" width="2.85546875" customWidth="1"/>
    <col min="5" max="5" width="6.7109375" customWidth="1"/>
    <col min="6" max="6" width="2.85546875" customWidth="1"/>
    <col min="7" max="17" width="6.7109375" customWidth="1"/>
    <col min="18" max="18" width="8.7109375" customWidth="1"/>
    <col min="19" max="20" width="12.7109375" customWidth="1"/>
    <col min="21" max="22" width="12.140625" customWidth="1"/>
    <col min="23" max="23" width="8.7109375" customWidth="1"/>
    <col min="24" max="24" width="17.5703125" customWidth="1"/>
    <col min="25" max="26" width="6.7109375" customWidth="1"/>
    <col min="27" max="27" width="24.140625" style="124" customWidth="1"/>
  </cols>
  <sheetData>
    <row r="1" spans="2:44" ht="12.75" customHeight="1" x14ac:dyDescent="0.25">
      <c r="B1" s="123"/>
    </row>
    <row r="2" spans="2:44" s="103" customFormat="1" ht="15" customHeight="1" x14ac:dyDescent="0.25">
      <c r="B2" s="258"/>
      <c r="C2" s="259"/>
      <c r="D2" s="259"/>
      <c r="E2" s="259"/>
      <c r="F2" s="259"/>
      <c r="G2" s="259"/>
      <c r="H2" s="264" t="s">
        <v>192</v>
      </c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6"/>
    </row>
    <row r="3" spans="2:44" s="103" customFormat="1" ht="15" customHeight="1" x14ac:dyDescent="0.25">
      <c r="B3" s="260"/>
      <c r="C3" s="261"/>
      <c r="D3" s="261"/>
      <c r="E3" s="261"/>
      <c r="F3" s="261"/>
      <c r="G3" s="261"/>
      <c r="H3" s="267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9"/>
    </row>
    <row r="4" spans="2:44" s="103" customFormat="1" ht="15" customHeight="1" x14ac:dyDescent="0.25">
      <c r="B4" s="260"/>
      <c r="C4" s="261"/>
      <c r="D4" s="261"/>
      <c r="E4" s="261"/>
      <c r="F4" s="261"/>
      <c r="G4" s="261"/>
      <c r="H4" s="26" t="s">
        <v>1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26" t="s">
        <v>24</v>
      </c>
      <c r="U4" s="35"/>
      <c r="V4" s="35"/>
      <c r="W4" s="35"/>
      <c r="X4" s="29"/>
      <c r="Y4" s="255" t="s">
        <v>0</v>
      </c>
      <c r="Z4" s="256"/>
      <c r="AA4" s="257"/>
    </row>
    <row r="5" spans="2:44" s="103" customFormat="1" ht="15" customHeight="1" x14ac:dyDescent="0.25">
      <c r="B5" s="260"/>
      <c r="C5" s="261"/>
      <c r="D5" s="261"/>
      <c r="E5" s="261"/>
      <c r="F5" s="261"/>
      <c r="G5" s="261"/>
      <c r="H5" s="270" t="s">
        <v>89</v>
      </c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4"/>
      <c r="T5" s="278" t="str">
        <f>Capa!W4</f>
        <v>00000-0000-PE-AR-LI-0001_02 ACESSO USP</v>
      </c>
      <c r="U5" s="279"/>
      <c r="V5" s="279"/>
      <c r="W5" s="279"/>
      <c r="X5" s="280"/>
      <c r="Y5" s="30"/>
      <c r="Z5" s="112"/>
      <c r="AA5" s="157"/>
    </row>
    <row r="6" spans="2:44" s="103" customFormat="1" ht="15" customHeight="1" x14ac:dyDescent="0.25">
      <c r="B6" s="260"/>
      <c r="C6" s="261"/>
      <c r="D6" s="261"/>
      <c r="E6" s="261"/>
      <c r="F6" s="261"/>
      <c r="G6" s="261"/>
      <c r="H6" s="23" t="s">
        <v>5</v>
      </c>
      <c r="I6" s="24"/>
      <c r="J6" s="24"/>
      <c r="K6" s="25"/>
      <c r="L6" s="23" t="s">
        <v>6</v>
      </c>
      <c r="M6" s="24"/>
      <c r="N6" s="24"/>
      <c r="O6" s="25"/>
      <c r="P6" s="23" t="s">
        <v>7</v>
      </c>
      <c r="Q6" s="24"/>
      <c r="R6" s="24"/>
      <c r="S6" s="25"/>
      <c r="T6" s="26" t="s">
        <v>25</v>
      </c>
      <c r="U6" s="35"/>
      <c r="V6" s="35"/>
      <c r="W6" s="35"/>
      <c r="X6" s="29"/>
      <c r="Y6" s="31"/>
      <c r="Z6" s="117"/>
      <c r="AA6" s="158" t="s">
        <v>3</v>
      </c>
    </row>
    <row r="7" spans="2:44" s="103" customFormat="1" ht="15" customHeight="1" x14ac:dyDescent="0.25">
      <c r="B7" s="260"/>
      <c r="C7" s="261"/>
      <c r="D7" s="261"/>
      <c r="E7" s="261"/>
      <c r="F7" s="261"/>
      <c r="G7" s="261"/>
      <c r="H7" s="270" t="s">
        <v>291</v>
      </c>
      <c r="I7" s="271"/>
      <c r="J7" s="271"/>
      <c r="K7" s="274"/>
      <c r="L7" s="270" t="s">
        <v>285</v>
      </c>
      <c r="M7" s="271"/>
      <c r="N7" s="271"/>
      <c r="O7" s="274"/>
      <c r="P7" s="270" t="str">
        <f>Capa!R6</f>
        <v>TF</v>
      </c>
      <c r="Q7" s="271"/>
      <c r="R7" s="271"/>
      <c r="S7" s="274"/>
      <c r="T7" s="278" t="s">
        <v>11</v>
      </c>
      <c r="U7" s="279"/>
      <c r="V7" s="279"/>
      <c r="W7" s="279"/>
      <c r="X7" s="280"/>
      <c r="Y7" s="32"/>
      <c r="Z7" s="117" t="s">
        <v>9</v>
      </c>
      <c r="AA7" s="158" t="s">
        <v>4</v>
      </c>
    </row>
    <row r="8" spans="2:44" s="103" customFormat="1" ht="15" customHeight="1" x14ac:dyDescent="0.25">
      <c r="B8" s="260"/>
      <c r="C8" s="261"/>
      <c r="D8" s="261"/>
      <c r="E8" s="261"/>
      <c r="F8" s="261"/>
      <c r="G8" s="261"/>
      <c r="H8" s="23" t="s">
        <v>13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 t="s">
        <v>14</v>
      </c>
      <c r="U8" s="24"/>
      <c r="V8" s="24"/>
      <c r="W8" s="23" t="s">
        <v>15</v>
      </c>
      <c r="X8" s="25"/>
      <c r="Y8" s="33"/>
      <c r="Z8" s="117"/>
      <c r="AA8" s="158" t="s">
        <v>10</v>
      </c>
    </row>
    <row r="9" spans="2:44" s="103" customFormat="1" ht="15" customHeight="1" x14ac:dyDescent="0.25">
      <c r="B9" s="260"/>
      <c r="C9" s="261"/>
      <c r="D9" s="261"/>
      <c r="E9" s="261"/>
      <c r="F9" s="261"/>
      <c r="G9" s="261"/>
      <c r="H9" s="270" t="str">
        <f>Capa!H8</f>
        <v>ARQUITETURA E URBANISMO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2">
        <v>43514</v>
      </c>
      <c r="U9" s="273"/>
      <c r="V9" s="273"/>
      <c r="W9" s="270">
        <f>Capa!Z8</f>
        <v>3</v>
      </c>
      <c r="X9" s="274"/>
      <c r="Y9" s="30"/>
      <c r="Z9" s="117"/>
      <c r="AA9" s="158" t="s">
        <v>12</v>
      </c>
    </row>
    <row r="10" spans="2:44" s="103" customFormat="1" ht="15" customHeight="1" x14ac:dyDescent="0.25">
      <c r="B10" s="260"/>
      <c r="C10" s="261"/>
      <c r="D10" s="261"/>
      <c r="E10" s="261"/>
      <c r="F10" s="261"/>
      <c r="G10" s="261"/>
      <c r="H10" s="26" t="s">
        <v>17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8"/>
      <c r="Y10" s="34"/>
      <c r="Z10" s="117"/>
      <c r="AA10" s="158" t="s">
        <v>16</v>
      </c>
    </row>
    <row r="11" spans="2:44" s="103" customFormat="1" ht="15" customHeight="1" x14ac:dyDescent="0.25">
      <c r="B11" s="262"/>
      <c r="C11" s="263"/>
      <c r="D11" s="263"/>
      <c r="E11" s="263"/>
      <c r="F11" s="263"/>
      <c r="G11" s="263"/>
      <c r="H11" s="281" t="str">
        <f>Capa!H10</f>
        <v>PORTARIA DA USP</v>
      </c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3"/>
      <c r="Y11" s="105"/>
      <c r="Z11" s="113"/>
      <c r="AA11" s="159"/>
    </row>
    <row r="12" spans="2:44" ht="15.75" customHeight="1" x14ac:dyDescent="0.25">
      <c r="B12" s="310" t="s">
        <v>534</v>
      </c>
      <c r="C12" s="311"/>
      <c r="D12" s="311"/>
      <c r="E12" s="311" t="s">
        <v>26</v>
      </c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4"/>
      <c r="Y12" s="310" t="s">
        <v>27</v>
      </c>
      <c r="Z12" s="311"/>
      <c r="AA12" s="440" t="s">
        <v>28</v>
      </c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</row>
    <row r="13" spans="2:44" s="126" customFormat="1" ht="38.25" customHeight="1" x14ac:dyDescent="0.25">
      <c r="B13" s="312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5"/>
      <c r="Y13" s="312"/>
      <c r="Z13" s="313"/>
      <c r="AA13" s="441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</row>
    <row r="14" spans="2:44" s="126" customFormat="1" ht="39" customHeight="1" x14ac:dyDescent="0.25">
      <c r="B14" s="226">
        <v>16</v>
      </c>
      <c r="C14" s="227"/>
      <c r="D14" s="228"/>
      <c r="E14" s="241" t="s">
        <v>634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309"/>
      <c r="Y14" s="226"/>
      <c r="Z14" s="227"/>
      <c r="AA14" s="147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</row>
    <row r="15" spans="2:44" ht="15.75" x14ac:dyDescent="0.25">
      <c r="B15" s="305" t="s">
        <v>715</v>
      </c>
      <c r="C15" s="306"/>
      <c r="D15" s="447"/>
      <c r="E15" s="405" t="s">
        <v>635</v>
      </c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7"/>
      <c r="Y15" s="305" t="s">
        <v>538</v>
      </c>
      <c r="Z15" s="306"/>
      <c r="AA15" s="148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</row>
    <row r="16" spans="2:44" ht="30" customHeight="1" x14ac:dyDescent="0.25">
      <c r="B16" s="433"/>
      <c r="C16" s="442"/>
      <c r="D16" s="434"/>
      <c r="E16" s="443" t="s">
        <v>625</v>
      </c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5"/>
      <c r="Y16" s="438" t="s">
        <v>538</v>
      </c>
      <c r="Z16" s="446"/>
      <c r="AA16" s="149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</row>
    <row r="17" spans="2:44" s="134" customFormat="1" ht="15.75" customHeight="1" x14ac:dyDescent="0.25">
      <c r="B17" s="378" t="s">
        <v>716</v>
      </c>
      <c r="C17" s="451"/>
      <c r="D17" s="452"/>
      <c r="E17" s="453" t="s">
        <v>541</v>
      </c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4"/>
      <c r="X17" s="455"/>
      <c r="Y17" s="366" t="s">
        <v>94</v>
      </c>
      <c r="Z17" s="367"/>
      <c r="AA17" s="150">
        <v>140</v>
      </c>
      <c r="AG17"/>
    </row>
    <row r="18" spans="2:44" ht="15.75" customHeight="1" x14ac:dyDescent="0.25">
      <c r="B18" s="433"/>
      <c r="C18" s="442"/>
      <c r="D18" s="434"/>
      <c r="E18" s="448"/>
      <c r="F18" s="449"/>
      <c r="G18" s="449"/>
      <c r="H18" s="449"/>
      <c r="I18" s="449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  <c r="U18" s="449"/>
      <c r="V18" s="449"/>
      <c r="W18" s="449"/>
      <c r="X18" s="450"/>
      <c r="Y18" s="438" t="s">
        <v>538</v>
      </c>
      <c r="Z18" s="446"/>
      <c r="AA18" s="151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</row>
    <row r="19" spans="2:44" ht="36.75" customHeight="1" x14ac:dyDescent="0.25">
      <c r="B19" s="433"/>
      <c r="C19" s="442"/>
      <c r="D19" s="434"/>
      <c r="E19" s="443" t="s">
        <v>636</v>
      </c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445"/>
      <c r="Y19" s="438" t="s">
        <v>538</v>
      </c>
      <c r="Z19" s="446"/>
      <c r="AA19" s="149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</row>
    <row r="20" spans="2:44" ht="15.75" customHeight="1" x14ac:dyDescent="0.25">
      <c r="B20" s="388" t="s">
        <v>717</v>
      </c>
      <c r="C20" s="389"/>
      <c r="D20" s="429"/>
      <c r="E20" s="435" t="s">
        <v>637</v>
      </c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6"/>
      <c r="X20" s="437"/>
      <c r="Y20" s="438" t="s">
        <v>586</v>
      </c>
      <c r="Z20" s="446"/>
      <c r="AA20" s="152">
        <v>35</v>
      </c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</row>
    <row r="21" spans="2:44" ht="15.75" customHeight="1" x14ac:dyDescent="0.25">
      <c r="B21" s="388" t="s">
        <v>718</v>
      </c>
      <c r="C21" s="389"/>
      <c r="D21" s="429"/>
      <c r="E21" s="435" t="s">
        <v>638</v>
      </c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7"/>
      <c r="Y21" s="438" t="s">
        <v>586</v>
      </c>
      <c r="Z21" s="446"/>
      <c r="AA21" s="152">
        <v>35</v>
      </c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</row>
    <row r="22" spans="2:44" ht="15.75" customHeight="1" x14ac:dyDescent="0.25">
      <c r="B22" s="433"/>
      <c r="C22" s="442"/>
      <c r="D22" s="434"/>
      <c r="E22" s="448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50"/>
      <c r="Y22" s="438" t="s">
        <v>538</v>
      </c>
      <c r="Z22" s="446"/>
      <c r="AA22" s="151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</row>
    <row r="23" spans="2:44" ht="15.75" x14ac:dyDescent="0.25">
      <c r="B23" s="433"/>
      <c r="C23" s="442"/>
      <c r="D23" s="434"/>
      <c r="E23" s="443" t="s">
        <v>560</v>
      </c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5"/>
      <c r="Y23" s="438" t="s">
        <v>538</v>
      </c>
      <c r="Z23" s="446"/>
      <c r="AA23" s="149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</row>
    <row r="24" spans="2:44" ht="15.75" customHeight="1" x14ac:dyDescent="0.25">
      <c r="B24" s="388" t="s">
        <v>719</v>
      </c>
      <c r="C24" s="389"/>
      <c r="D24" s="429"/>
      <c r="E24" s="435" t="s">
        <v>639</v>
      </c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7"/>
      <c r="Y24" s="438" t="s">
        <v>575</v>
      </c>
      <c r="Z24" s="446"/>
      <c r="AA24" s="152">
        <v>5</v>
      </c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</row>
    <row r="25" spans="2:44" ht="15.75" customHeight="1" x14ac:dyDescent="0.25">
      <c r="B25" s="433"/>
      <c r="C25" s="442"/>
      <c r="D25" s="434"/>
      <c r="E25" s="448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49"/>
      <c r="W25" s="449"/>
      <c r="X25" s="450"/>
      <c r="Y25" s="438" t="s">
        <v>538</v>
      </c>
      <c r="Z25" s="446"/>
      <c r="AA25" s="151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</row>
    <row r="26" spans="2:44" ht="15.75" x14ac:dyDescent="0.25">
      <c r="B26" s="305" t="s">
        <v>720</v>
      </c>
      <c r="C26" s="306"/>
      <c r="D26" s="447"/>
      <c r="E26" s="405" t="s">
        <v>368</v>
      </c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7"/>
      <c r="Y26" s="305" t="s">
        <v>538</v>
      </c>
      <c r="Z26" s="306"/>
      <c r="AA26" s="148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</row>
    <row r="27" spans="2:44" ht="32.25" customHeight="1" x14ac:dyDescent="0.25">
      <c r="B27" s="433"/>
      <c r="C27" s="442"/>
      <c r="D27" s="434"/>
      <c r="E27" s="443" t="s">
        <v>640</v>
      </c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444"/>
      <c r="V27" s="444"/>
      <c r="W27" s="444"/>
      <c r="X27" s="445"/>
      <c r="Y27" s="438" t="s">
        <v>538</v>
      </c>
      <c r="Z27" s="446"/>
      <c r="AA27" s="151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</row>
    <row r="28" spans="2:44" ht="15.75" customHeight="1" x14ac:dyDescent="0.25">
      <c r="B28" s="388" t="s">
        <v>721</v>
      </c>
      <c r="C28" s="389"/>
      <c r="D28" s="429"/>
      <c r="E28" s="435" t="s">
        <v>641</v>
      </c>
      <c r="F28" s="436"/>
      <c r="G28" s="436"/>
      <c r="H28" s="436"/>
      <c r="I28" s="436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7"/>
      <c r="Y28" s="438" t="s">
        <v>575</v>
      </c>
      <c r="Z28" s="446"/>
      <c r="AA28" s="152">
        <v>1</v>
      </c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</row>
    <row r="29" spans="2:44" ht="15.75" customHeight="1" x14ac:dyDescent="0.25">
      <c r="B29" s="433"/>
      <c r="C29" s="442"/>
      <c r="D29" s="434"/>
      <c r="E29" s="448"/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49"/>
      <c r="Q29" s="449"/>
      <c r="R29" s="449"/>
      <c r="S29" s="449"/>
      <c r="T29" s="449"/>
      <c r="U29" s="449"/>
      <c r="V29" s="449"/>
      <c r="W29" s="449"/>
      <c r="X29" s="450"/>
      <c r="Y29" s="438" t="s">
        <v>538</v>
      </c>
      <c r="Z29" s="446"/>
      <c r="AA29" s="151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</row>
    <row r="30" spans="2:44" ht="30.75" customHeight="1" x14ac:dyDescent="0.25">
      <c r="B30" s="433"/>
      <c r="C30" s="442"/>
      <c r="D30" s="434"/>
      <c r="E30" s="443" t="s">
        <v>642</v>
      </c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44"/>
      <c r="W30" s="444"/>
      <c r="X30" s="445"/>
      <c r="Y30" s="438" t="s">
        <v>538</v>
      </c>
      <c r="Z30" s="446"/>
      <c r="AA30" s="151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</row>
    <row r="31" spans="2:44" ht="15.75" customHeight="1" x14ac:dyDescent="0.25">
      <c r="B31" s="388" t="s">
        <v>722</v>
      </c>
      <c r="C31" s="389"/>
      <c r="D31" s="429"/>
      <c r="E31" s="456" t="s">
        <v>643</v>
      </c>
      <c r="F31" s="457"/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8"/>
      <c r="Y31" s="459" t="s">
        <v>575</v>
      </c>
      <c r="Z31" s="460"/>
      <c r="AA31" s="152">
        <v>5</v>
      </c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</row>
    <row r="32" spans="2:44" ht="15.75" customHeight="1" x14ac:dyDescent="0.25">
      <c r="B32" s="234"/>
      <c r="C32" s="235"/>
      <c r="D32" s="235"/>
      <c r="E32" s="221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3"/>
      <c r="Y32" s="461"/>
      <c r="Z32" s="462"/>
      <c r="AA32" s="152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</row>
    <row r="33" spans="2:44" ht="15.75" x14ac:dyDescent="0.25">
      <c r="B33" s="433"/>
      <c r="C33" s="442"/>
      <c r="D33" s="434"/>
      <c r="E33" s="443" t="s">
        <v>644</v>
      </c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445"/>
      <c r="Y33" s="438" t="s">
        <v>538</v>
      </c>
      <c r="Z33" s="446"/>
      <c r="AA33" s="149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</row>
    <row r="34" spans="2:44" ht="15.75" customHeight="1" x14ac:dyDescent="0.25">
      <c r="B34" s="234" t="s">
        <v>723</v>
      </c>
      <c r="C34" s="235"/>
      <c r="D34" s="235"/>
      <c r="E34" s="221" t="s">
        <v>645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3"/>
      <c r="Y34" s="461" t="s">
        <v>575</v>
      </c>
      <c r="Z34" s="462"/>
      <c r="AA34" s="152">
        <v>2</v>
      </c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</row>
    <row r="35" spans="2:44" ht="15.75" customHeight="1" x14ac:dyDescent="0.25">
      <c r="B35" s="234"/>
      <c r="C35" s="235"/>
      <c r="D35" s="235"/>
      <c r="E35" s="221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3"/>
      <c r="Y35" s="461"/>
      <c r="Z35" s="462"/>
      <c r="AA35" s="152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</row>
    <row r="36" spans="2:44" ht="15.75" x14ac:dyDescent="0.25">
      <c r="B36" s="433"/>
      <c r="C36" s="442"/>
      <c r="D36" s="434"/>
      <c r="E36" s="443" t="s">
        <v>646</v>
      </c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4"/>
      <c r="V36" s="444"/>
      <c r="W36" s="444"/>
      <c r="X36" s="445"/>
      <c r="Y36" s="438" t="s">
        <v>538</v>
      </c>
      <c r="Z36" s="446"/>
      <c r="AA36" s="149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</row>
    <row r="37" spans="2:44" ht="15.75" customHeight="1" x14ac:dyDescent="0.25">
      <c r="B37" s="388" t="s">
        <v>724</v>
      </c>
      <c r="C37" s="389"/>
      <c r="D37" s="429"/>
      <c r="E37" s="435" t="s">
        <v>647</v>
      </c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6"/>
      <c r="W37" s="436"/>
      <c r="X37" s="437"/>
      <c r="Y37" s="438" t="s">
        <v>575</v>
      </c>
      <c r="Z37" s="446"/>
      <c r="AA37" s="152">
        <v>2</v>
      </c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</row>
    <row r="38" spans="2:44" ht="15.75" customHeight="1" x14ac:dyDescent="0.25">
      <c r="B38" s="234"/>
      <c r="C38" s="235"/>
      <c r="D38" s="235"/>
      <c r="E38" s="221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3"/>
      <c r="Y38" s="461"/>
      <c r="Z38" s="462"/>
      <c r="AA38" s="152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</row>
    <row r="39" spans="2:44" ht="15.75" x14ac:dyDescent="0.25">
      <c r="B39" s="433"/>
      <c r="C39" s="442"/>
      <c r="D39" s="434"/>
      <c r="E39" s="443" t="s">
        <v>648</v>
      </c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5"/>
      <c r="Y39" s="438" t="s">
        <v>538</v>
      </c>
      <c r="Z39" s="446"/>
      <c r="AA39" s="149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</row>
    <row r="40" spans="2:44" ht="15.75" customHeight="1" x14ac:dyDescent="0.25">
      <c r="B40" s="388" t="s">
        <v>725</v>
      </c>
      <c r="C40" s="389"/>
      <c r="D40" s="429"/>
      <c r="E40" s="435" t="s">
        <v>649</v>
      </c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7"/>
      <c r="Y40" s="438" t="s">
        <v>575</v>
      </c>
      <c r="Z40" s="446"/>
      <c r="AA40" s="152">
        <v>2</v>
      </c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</row>
    <row r="41" spans="2:44" ht="15.75" customHeight="1" x14ac:dyDescent="0.25">
      <c r="B41" s="433"/>
      <c r="C41" s="442"/>
      <c r="D41" s="434"/>
      <c r="E41" s="448"/>
      <c r="F41" s="449"/>
      <c r="G41" s="449"/>
      <c r="H41" s="449"/>
      <c r="I41" s="449"/>
      <c r="J41" s="449"/>
      <c r="K41" s="449"/>
      <c r="L41" s="449"/>
      <c r="M41" s="449"/>
      <c r="N41" s="449"/>
      <c r="O41" s="449"/>
      <c r="P41" s="449"/>
      <c r="Q41" s="449"/>
      <c r="R41" s="449"/>
      <c r="S41" s="449"/>
      <c r="T41" s="449"/>
      <c r="U41" s="449"/>
      <c r="V41" s="449"/>
      <c r="W41" s="449"/>
      <c r="X41" s="450"/>
      <c r="Y41" s="438" t="s">
        <v>538</v>
      </c>
      <c r="Z41" s="446"/>
      <c r="AA41" s="151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</row>
    <row r="42" spans="2:44" ht="31.5" customHeight="1" x14ac:dyDescent="0.25">
      <c r="B42" s="433"/>
      <c r="C42" s="442"/>
      <c r="D42" s="434"/>
      <c r="E42" s="443" t="s">
        <v>650</v>
      </c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44"/>
      <c r="W42" s="444"/>
      <c r="X42" s="445"/>
      <c r="Y42" s="438" t="s">
        <v>538</v>
      </c>
      <c r="Z42" s="446"/>
      <c r="AA42" s="149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</row>
    <row r="43" spans="2:44" ht="15.75" customHeight="1" x14ac:dyDescent="0.25">
      <c r="B43" s="388" t="s">
        <v>726</v>
      </c>
      <c r="C43" s="389"/>
      <c r="D43" s="429"/>
      <c r="E43" s="435" t="s">
        <v>651</v>
      </c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7"/>
      <c r="Y43" s="438" t="s">
        <v>575</v>
      </c>
      <c r="Z43" s="446"/>
      <c r="AA43" s="152">
        <v>2</v>
      </c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</row>
    <row r="44" spans="2:44" ht="15.75" customHeight="1" x14ac:dyDescent="0.25">
      <c r="B44" s="234"/>
      <c r="C44" s="235"/>
      <c r="D44" s="235"/>
      <c r="E44" s="221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3"/>
      <c r="Y44" s="461"/>
      <c r="Z44" s="462"/>
      <c r="AA44" s="152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</row>
    <row r="45" spans="2:44" ht="15.75" customHeight="1" x14ac:dyDescent="0.25">
      <c r="B45" s="234" t="s">
        <v>727</v>
      </c>
      <c r="C45" s="235"/>
      <c r="D45" s="235"/>
      <c r="E45" s="221" t="s">
        <v>652</v>
      </c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3"/>
      <c r="Y45" s="461" t="s">
        <v>575</v>
      </c>
      <c r="Z45" s="462"/>
      <c r="AA45" s="152">
        <v>2</v>
      </c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</row>
    <row r="46" spans="2:44" ht="15.75" customHeight="1" x14ac:dyDescent="0.25">
      <c r="B46" s="234"/>
      <c r="C46" s="235"/>
      <c r="D46" s="235"/>
      <c r="E46" s="221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3"/>
      <c r="Y46" s="461"/>
      <c r="Z46" s="462"/>
      <c r="AA46" s="149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</row>
    <row r="47" spans="2:44" ht="12.75" customHeight="1" x14ac:dyDescent="0.25"/>
    <row r="48" spans="2:44" ht="30" customHeight="1" x14ac:dyDescent="0.25"/>
  </sheetData>
  <mergeCells count="116">
    <mergeCell ref="B46:D46"/>
    <mergeCell ref="E46:X46"/>
    <mergeCell ref="Y46:Z46"/>
    <mergeCell ref="B45:D45"/>
    <mergeCell ref="E45:X45"/>
    <mergeCell ref="Y45:Z45"/>
    <mergeCell ref="B42:D42"/>
    <mergeCell ref="E42:X42"/>
    <mergeCell ref="Y42:Z42"/>
    <mergeCell ref="B41:D41"/>
    <mergeCell ref="E41:X41"/>
    <mergeCell ref="Y41:Z41"/>
    <mergeCell ref="B44:D44"/>
    <mergeCell ref="E44:X44"/>
    <mergeCell ref="Y44:Z44"/>
    <mergeCell ref="B43:D43"/>
    <mergeCell ref="E43:X43"/>
    <mergeCell ref="Y43:Z43"/>
    <mergeCell ref="B38:D38"/>
    <mergeCell ref="E38:X38"/>
    <mergeCell ref="Y38:Z38"/>
    <mergeCell ref="B37:D37"/>
    <mergeCell ref="E37:X37"/>
    <mergeCell ref="Y37:Z37"/>
    <mergeCell ref="B40:D40"/>
    <mergeCell ref="E40:X40"/>
    <mergeCell ref="Y40:Z40"/>
    <mergeCell ref="B39:D39"/>
    <mergeCell ref="E39:X39"/>
    <mergeCell ref="Y39:Z39"/>
    <mergeCell ref="B34:D34"/>
    <mergeCell ref="E34:X34"/>
    <mergeCell ref="Y34:Z34"/>
    <mergeCell ref="B33:D33"/>
    <mergeCell ref="E33:X33"/>
    <mergeCell ref="Y33:Z33"/>
    <mergeCell ref="B36:D36"/>
    <mergeCell ref="E36:X36"/>
    <mergeCell ref="Y36:Z36"/>
    <mergeCell ref="B35:D35"/>
    <mergeCell ref="E35:X35"/>
    <mergeCell ref="Y35:Z35"/>
    <mergeCell ref="B30:D30"/>
    <mergeCell ref="E30:X30"/>
    <mergeCell ref="Y30:Z30"/>
    <mergeCell ref="B29:D29"/>
    <mergeCell ref="E29:X29"/>
    <mergeCell ref="Y29:Z29"/>
    <mergeCell ref="B32:D32"/>
    <mergeCell ref="E32:X32"/>
    <mergeCell ref="Y32:Z32"/>
    <mergeCell ref="B31:D31"/>
    <mergeCell ref="E31:X31"/>
    <mergeCell ref="Y31:Z31"/>
    <mergeCell ref="B28:D28"/>
    <mergeCell ref="E28:X28"/>
    <mergeCell ref="Y28:Z28"/>
    <mergeCell ref="B27:D27"/>
    <mergeCell ref="E27:X27"/>
    <mergeCell ref="Y27:Z27"/>
    <mergeCell ref="B26:D26"/>
    <mergeCell ref="E26:X26"/>
    <mergeCell ref="Y26:Z26"/>
    <mergeCell ref="B23:D23"/>
    <mergeCell ref="E23:X23"/>
    <mergeCell ref="Y23:Z23"/>
    <mergeCell ref="B22:D22"/>
    <mergeCell ref="E22:X22"/>
    <mergeCell ref="Y22:Z22"/>
    <mergeCell ref="B25:D25"/>
    <mergeCell ref="E25:X25"/>
    <mergeCell ref="Y25:Z25"/>
    <mergeCell ref="B24:D24"/>
    <mergeCell ref="E24:X24"/>
    <mergeCell ref="Y24:Z24"/>
    <mergeCell ref="B19:D19"/>
    <mergeCell ref="E19:X19"/>
    <mergeCell ref="Y19:Z19"/>
    <mergeCell ref="B18:D18"/>
    <mergeCell ref="E18:X18"/>
    <mergeCell ref="Y18:Z18"/>
    <mergeCell ref="B21:D21"/>
    <mergeCell ref="E21:X21"/>
    <mergeCell ref="Y21:Z21"/>
    <mergeCell ref="B20:D20"/>
    <mergeCell ref="E20:X20"/>
    <mergeCell ref="Y20:Z20"/>
    <mergeCell ref="B17:D17"/>
    <mergeCell ref="E17:X17"/>
    <mergeCell ref="Y17:Z17"/>
    <mergeCell ref="B16:D16"/>
    <mergeCell ref="E16:X16"/>
    <mergeCell ref="Y16:Z16"/>
    <mergeCell ref="B15:D15"/>
    <mergeCell ref="E15:X15"/>
    <mergeCell ref="Y15:Z15"/>
    <mergeCell ref="B14:D14"/>
    <mergeCell ref="E14:X14"/>
    <mergeCell ref="Y14:Z14"/>
    <mergeCell ref="B12:D13"/>
    <mergeCell ref="E12:X13"/>
    <mergeCell ref="Y12:Z13"/>
    <mergeCell ref="AA12:AA13"/>
    <mergeCell ref="B2:G11"/>
    <mergeCell ref="H2:AA3"/>
    <mergeCell ref="Y4:AA4"/>
    <mergeCell ref="H5:S5"/>
    <mergeCell ref="T5:X5"/>
    <mergeCell ref="H7:K7"/>
    <mergeCell ref="L7:O7"/>
    <mergeCell ref="P7:S7"/>
    <mergeCell ref="T7:X7"/>
    <mergeCell ref="H9:S9"/>
    <mergeCell ref="T9:V9"/>
    <mergeCell ref="W9:X9"/>
    <mergeCell ref="H11:X11"/>
  </mergeCells>
  <dataValidations count="3">
    <dataValidation type="textLength" allowBlank="1" showInputMessage="1" showErrorMessage="1" sqref="Y19:Z21">
      <formula1>0</formula1>
      <formula2>80</formula2>
    </dataValidation>
    <dataValidation allowBlank="1" showErrorMessage="1" errorTitle="EXCESSO DE CARACTERES" error="Esta célula está configurada para aceitar o máximo de 70 caracteres. Por gentileza, revise o texte e remova o excesso de caracteres." sqref="VRQ17:VSL17 WBM17:WCH17 WLI17:WMD17 WVE17:WVZ17 IS17:JN17 SO17:TJ17 ACK17:ADF17 AMG17:ANB17 AWC17:AWX17 BFY17:BGT17 BPU17:BQP17 BZQ17:CAL17 CJM17:CKH17 CTI17:CUD17 DDE17:DDZ17 DNA17:DNV17 DWW17:DXR17 EGS17:EHN17 EQO17:ERJ17 FAK17:FBF17 FKG17:FLB17 FUC17:FUX17 GDY17:GET17 GNU17:GOP17 GXQ17:GYL17 HHM17:HIH17 HRI17:HSD17 IBE17:IBZ17 ILA17:ILV17 IUW17:IVR17 JES17:JFN17 JOO17:JPJ17 JYK17:JZF17 KIG17:KJB17 KSC17:KSX17 LBY17:LCT17 LLU17:LMP17 LVQ17:LWL17 MFM17:MGH17 MPI17:MQD17 MZE17:MZZ17 NJA17:NJV17 NSW17:NTR17 OCS17:ODN17 OMO17:ONJ17 OWK17:OXF17 PGG17:PHB17 PQC17:PQX17 PZY17:QAT17 QJU17:QKP17 QTQ17:QUL17 RDM17:REH17 RNI17:ROD17 RXE17:RXZ17 SHA17:SHV17 SQW17:SRR17 TAS17:TBN17 TKO17:TLJ17 TUK17:TVF17 UEG17:UFB17 UXY17:UYT17 UOC17:UOX17 VHU17:VIP17"/>
    <dataValidation type="textLength" allowBlank="1" showInputMessage="1" showErrorMessage="1" sqref="E17">
      <formula1>0</formula1>
      <formula2>256</formula2>
    </dataValidation>
  </dataValidations>
  <pageMargins left="0.511811024" right="0.511811024" top="0.78740157499999996" bottom="0.78740157499999996" header="0.31496062000000002" footer="0.31496062000000002"/>
  <pageSetup paperSize="9" scale="52" orientation="landscape" r:id="rId1"/>
  <rowBreaks count="1" manualBreakCount="1">
    <brk id="4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38" customWidth="1"/>
    <col min="2" max="2" width="23.7109375" style="38" customWidth="1"/>
    <col min="3" max="5" width="16.7109375" style="40" customWidth="1"/>
    <col min="6" max="6" width="2.7109375" style="38" customWidth="1"/>
    <col min="7" max="7" width="23.7109375" style="38" customWidth="1"/>
    <col min="8" max="10" width="16.7109375" style="40" customWidth="1"/>
    <col min="11" max="16384" width="9.140625" style="38"/>
  </cols>
  <sheetData>
    <row r="2" spans="2:10" ht="39.950000000000003" customHeight="1" x14ac:dyDescent="0.25">
      <c r="B2" s="464" t="s">
        <v>32</v>
      </c>
      <c r="C2" s="464"/>
      <c r="D2" s="464"/>
      <c r="E2" s="464"/>
      <c r="G2" s="463" t="s">
        <v>31</v>
      </c>
      <c r="H2" s="463"/>
      <c r="I2" s="463"/>
      <c r="J2" s="463"/>
    </row>
    <row r="3" spans="2:10" s="39" customFormat="1" ht="60" customHeight="1" x14ac:dyDescent="0.25">
      <c r="B3" s="95" t="s">
        <v>33</v>
      </c>
      <c r="C3" s="96" t="s">
        <v>34</v>
      </c>
      <c r="D3" s="96" t="s">
        <v>35</v>
      </c>
      <c r="E3" s="96" t="s">
        <v>36</v>
      </c>
      <c r="G3" s="95" t="s">
        <v>33</v>
      </c>
      <c r="H3" s="96" t="s">
        <v>34</v>
      </c>
      <c r="I3" s="96" t="s">
        <v>35</v>
      </c>
      <c r="J3" s="96" t="s">
        <v>36</v>
      </c>
    </row>
    <row r="4" spans="2:10" ht="20.100000000000001" customHeight="1" x14ac:dyDescent="0.25">
      <c r="B4" s="97" t="s">
        <v>37</v>
      </c>
      <c r="C4" s="100">
        <v>2200</v>
      </c>
      <c r="D4" s="98">
        <f>(C4/170)*2</f>
        <v>25.882352941176471</v>
      </c>
      <c r="E4" s="98">
        <f>D4*$E$9</f>
        <v>38.82352941176471</v>
      </c>
      <c r="G4" s="97" t="s">
        <v>37</v>
      </c>
      <c r="H4" s="92">
        <v>2200</v>
      </c>
      <c r="I4" s="98">
        <f t="shared" ref="I4:I6" si="0">(H4/170)*2</f>
        <v>25.882352941176471</v>
      </c>
      <c r="J4" s="98">
        <f>I4*$J$9</f>
        <v>33.647058823529413</v>
      </c>
    </row>
    <row r="5" spans="2:10" ht="20.100000000000001" customHeight="1" x14ac:dyDescent="0.25">
      <c r="B5" s="97" t="s">
        <v>39</v>
      </c>
      <c r="C5" s="100">
        <v>2800</v>
      </c>
      <c r="D5" s="98">
        <f>(C5/170)*2</f>
        <v>32.941176470588232</v>
      </c>
      <c r="E5" s="98">
        <f>D5*$E$9</f>
        <v>49.411764705882348</v>
      </c>
      <c r="G5" s="97" t="s">
        <v>38</v>
      </c>
      <c r="H5" s="92">
        <v>2200</v>
      </c>
      <c r="I5" s="98">
        <f t="shared" si="0"/>
        <v>25.882352941176471</v>
      </c>
      <c r="J5" s="98">
        <f t="shared" ref="J5:J6" si="1">I5*$J$9</f>
        <v>33.647058823529413</v>
      </c>
    </row>
    <row r="6" spans="2:10" ht="20.100000000000001" customHeight="1" x14ac:dyDescent="0.25">
      <c r="B6" s="97" t="s">
        <v>40</v>
      </c>
      <c r="C6" s="100">
        <v>1200</v>
      </c>
      <c r="D6" s="98">
        <f>(C6/170)*2</f>
        <v>14.117647058823529</v>
      </c>
      <c r="E6" s="98">
        <f>D6*$E$9</f>
        <v>21.176470588235293</v>
      </c>
      <c r="G6" s="97" t="s">
        <v>40</v>
      </c>
      <c r="H6" s="92">
        <v>1200</v>
      </c>
      <c r="I6" s="98">
        <f t="shared" si="0"/>
        <v>14.117647058823529</v>
      </c>
      <c r="J6" s="98">
        <f t="shared" si="1"/>
        <v>18.352941176470587</v>
      </c>
    </row>
    <row r="7" spans="2:10" ht="20.100000000000001" customHeight="1" x14ac:dyDescent="0.25">
      <c r="B7" s="465" t="s">
        <v>42</v>
      </c>
      <c r="C7" s="465"/>
      <c r="D7" s="465"/>
      <c r="E7" s="99">
        <f>SUM(E4:E6)</f>
        <v>109.41176470588235</v>
      </c>
      <c r="G7" s="465" t="s">
        <v>41</v>
      </c>
      <c r="H7" s="465"/>
      <c r="I7" s="465"/>
      <c r="J7" s="99">
        <f>SUM(J4:J6)</f>
        <v>85.64705882352942</v>
      </c>
    </row>
    <row r="9" spans="2:10" ht="20.100000000000001" customHeight="1" x14ac:dyDescent="0.25">
      <c r="B9" s="465" t="s">
        <v>70</v>
      </c>
      <c r="C9" s="465"/>
      <c r="D9" s="465"/>
      <c r="E9" s="101">
        <v>1.5</v>
      </c>
      <c r="G9" s="465" t="s">
        <v>71</v>
      </c>
      <c r="H9" s="465"/>
      <c r="I9" s="465"/>
      <c r="J9" s="94">
        <v>1.3</v>
      </c>
    </row>
    <row r="11" spans="2:10" ht="20.100000000000001" customHeight="1" x14ac:dyDescent="0.25">
      <c r="B11" s="39" t="s">
        <v>72</v>
      </c>
    </row>
  </sheetData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43" customWidth="1"/>
    <col min="2" max="2" width="25.42578125" style="43" customWidth="1"/>
    <col min="3" max="3" width="10" style="43" bestFit="1" customWidth="1"/>
    <col min="4" max="4" width="12" style="43" bestFit="1" customWidth="1"/>
    <col min="5" max="5" width="8.7109375" style="43" bestFit="1" customWidth="1"/>
    <col min="6" max="6" width="13.42578125" style="43" customWidth="1"/>
    <col min="7" max="7" width="6.28515625" style="43" customWidth="1"/>
    <col min="8" max="8" width="10.7109375" style="43" customWidth="1"/>
    <col min="9" max="9" width="10.5703125" style="43" customWidth="1"/>
    <col min="10" max="10" width="11" style="43" customWidth="1"/>
    <col min="11" max="12" width="9.28515625" style="43" bestFit="1" customWidth="1"/>
    <col min="13" max="256" width="9.140625" style="43"/>
    <col min="257" max="257" width="3.42578125" style="43" customWidth="1"/>
    <col min="258" max="258" width="25.42578125" style="43" customWidth="1"/>
    <col min="259" max="259" width="10" style="43" bestFit="1" customWidth="1"/>
    <col min="260" max="260" width="12" style="43" bestFit="1" customWidth="1"/>
    <col min="261" max="261" width="8.7109375" style="43" bestFit="1" customWidth="1"/>
    <col min="262" max="262" width="13.42578125" style="43" customWidth="1"/>
    <col min="263" max="263" width="6.28515625" style="43" customWidth="1"/>
    <col min="264" max="512" width="9.140625" style="43"/>
    <col min="513" max="513" width="3.42578125" style="43" customWidth="1"/>
    <col min="514" max="514" width="25.42578125" style="43" customWidth="1"/>
    <col min="515" max="515" width="10" style="43" bestFit="1" customWidth="1"/>
    <col min="516" max="516" width="12" style="43" bestFit="1" customWidth="1"/>
    <col min="517" max="517" width="8.7109375" style="43" bestFit="1" customWidth="1"/>
    <col min="518" max="518" width="13.42578125" style="43" customWidth="1"/>
    <col min="519" max="519" width="6.28515625" style="43" customWidth="1"/>
    <col min="520" max="768" width="9.140625" style="43"/>
    <col min="769" max="769" width="3.42578125" style="43" customWidth="1"/>
    <col min="770" max="770" width="25.42578125" style="43" customWidth="1"/>
    <col min="771" max="771" width="10" style="43" bestFit="1" customWidth="1"/>
    <col min="772" max="772" width="12" style="43" bestFit="1" customWidth="1"/>
    <col min="773" max="773" width="8.7109375" style="43" bestFit="1" customWidth="1"/>
    <col min="774" max="774" width="13.42578125" style="43" customWidth="1"/>
    <col min="775" max="775" width="6.28515625" style="43" customWidth="1"/>
    <col min="776" max="1024" width="9.140625" style="43"/>
    <col min="1025" max="1025" width="3.42578125" style="43" customWidth="1"/>
    <col min="1026" max="1026" width="25.42578125" style="43" customWidth="1"/>
    <col min="1027" max="1027" width="10" style="43" bestFit="1" customWidth="1"/>
    <col min="1028" max="1028" width="12" style="43" bestFit="1" customWidth="1"/>
    <col min="1029" max="1029" width="8.7109375" style="43" bestFit="1" customWidth="1"/>
    <col min="1030" max="1030" width="13.42578125" style="43" customWidth="1"/>
    <col min="1031" max="1031" width="6.28515625" style="43" customWidth="1"/>
    <col min="1032" max="1280" width="9.140625" style="43"/>
    <col min="1281" max="1281" width="3.42578125" style="43" customWidth="1"/>
    <col min="1282" max="1282" width="25.42578125" style="43" customWidth="1"/>
    <col min="1283" max="1283" width="10" style="43" bestFit="1" customWidth="1"/>
    <col min="1284" max="1284" width="12" style="43" bestFit="1" customWidth="1"/>
    <col min="1285" max="1285" width="8.7109375" style="43" bestFit="1" customWidth="1"/>
    <col min="1286" max="1286" width="13.42578125" style="43" customWidth="1"/>
    <col min="1287" max="1287" width="6.28515625" style="43" customWidth="1"/>
    <col min="1288" max="1536" width="9.140625" style="43"/>
    <col min="1537" max="1537" width="3.42578125" style="43" customWidth="1"/>
    <col min="1538" max="1538" width="25.42578125" style="43" customWidth="1"/>
    <col min="1539" max="1539" width="10" style="43" bestFit="1" customWidth="1"/>
    <col min="1540" max="1540" width="12" style="43" bestFit="1" customWidth="1"/>
    <col min="1541" max="1541" width="8.7109375" style="43" bestFit="1" customWidth="1"/>
    <col min="1542" max="1542" width="13.42578125" style="43" customWidth="1"/>
    <col min="1543" max="1543" width="6.28515625" style="43" customWidth="1"/>
    <col min="1544" max="1792" width="9.140625" style="43"/>
    <col min="1793" max="1793" width="3.42578125" style="43" customWidth="1"/>
    <col min="1794" max="1794" width="25.42578125" style="43" customWidth="1"/>
    <col min="1795" max="1795" width="10" style="43" bestFit="1" customWidth="1"/>
    <col min="1796" max="1796" width="12" style="43" bestFit="1" customWidth="1"/>
    <col min="1797" max="1797" width="8.7109375" style="43" bestFit="1" customWidth="1"/>
    <col min="1798" max="1798" width="13.42578125" style="43" customWidth="1"/>
    <col min="1799" max="1799" width="6.28515625" style="43" customWidth="1"/>
    <col min="1800" max="2048" width="9.140625" style="43"/>
    <col min="2049" max="2049" width="3.42578125" style="43" customWidth="1"/>
    <col min="2050" max="2050" width="25.42578125" style="43" customWidth="1"/>
    <col min="2051" max="2051" width="10" style="43" bestFit="1" customWidth="1"/>
    <col min="2052" max="2052" width="12" style="43" bestFit="1" customWidth="1"/>
    <col min="2053" max="2053" width="8.7109375" style="43" bestFit="1" customWidth="1"/>
    <col min="2054" max="2054" width="13.42578125" style="43" customWidth="1"/>
    <col min="2055" max="2055" width="6.28515625" style="43" customWidth="1"/>
    <col min="2056" max="2304" width="9.140625" style="43"/>
    <col min="2305" max="2305" width="3.42578125" style="43" customWidth="1"/>
    <col min="2306" max="2306" width="25.42578125" style="43" customWidth="1"/>
    <col min="2307" max="2307" width="10" style="43" bestFit="1" customWidth="1"/>
    <col min="2308" max="2308" width="12" style="43" bestFit="1" customWidth="1"/>
    <col min="2309" max="2309" width="8.7109375" style="43" bestFit="1" customWidth="1"/>
    <col min="2310" max="2310" width="13.42578125" style="43" customWidth="1"/>
    <col min="2311" max="2311" width="6.28515625" style="43" customWidth="1"/>
    <col min="2312" max="2560" width="9.140625" style="43"/>
    <col min="2561" max="2561" width="3.42578125" style="43" customWidth="1"/>
    <col min="2562" max="2562" width="25.42578125" style="43" customWidth="1"/>
    <col min="2563" max="2563" width="10" style="43" bestFit="1" customWidth="1"/>
    <col min="2564" max="2564" width="12" style="43" bestFit="1" customWidth="1"/>
    <col min="2565" max="2565" width="8.7109375" style="43" bestFit="1" customWidth="1"/>
    <col min="2566" max="2566" width="13.42578125" style="43" customWidth="1"/>
    <col min="2567" max="2567" width="6.28515625" style="43" customWidth="1"/>
    <col min="2568" max="2816" width="9.140625" style="43"/>
    <col min="2817" max="2817" width="3.42578125" style="43" customWidth="1"/>
    <col min="2818" max="2818" width="25.42578125" style="43" customWidth="1"/>
    <col min="2819" max="2819" width="10" style="43" bestFit="1" customWidth="1"/>
    <col min="2820" max="2820" width="12" style="43" bestFit="1" customWidth="1"/>
    <col min="2821" max="2821" width="8.7109375" style="43" bestFit="1" customWidth="1"/>
    <col min="2822" max="2822" width="13.42578125" style="43" customWidth="1"/>
    <col min="2823" max="2823" width="6.28515625" style="43" customWidth="1"/>
    <col min="2824" max="3072" width="9.140625" style="43"/>
    <col min="3073" max="3073" width="3.42578125" style="43" customWidth="1"/>
    <col min="3074" max="3074" width="25.42578125" style="43" customWidth="1"/>
    <col min="3075" max="3075" width="10" style="43" bestFit="1" customWidth="1"/>
    <col min="3076" max="3076" width="12" style="43" bestFit="1" customWidth="1"/>
    <col min="3077" max="3077" width="8.7109375" style="43" bestFit="1" customWidth="1"/>
    <col min="3078" max="3078" width="13.42578125" style="43" customWidth="1"/>
    <col min="3079" max="3079" width="6.28515625" style="43" customWidth="1"/>
    <col min="3080" max="3328" width="9.140625" style="43"/>
    <col min="3329" max="3329" width="3.42578125" style="43" customWidth="1"/>
    <col min="3330" max="3330" width="25.42578125" style="43" customWidth="1"/>
    <col min="3331" max="3331" width="10" style="43" bestFit="1" customWidth="1"/>
    <col min="3332" max="3332" width="12" style="43" bestFit="1" customWidth="1"/>
    <col min="3333" max="3333" width="8.7109375" style="43" bestFit="1" customWidth="1"/>
    <col min="3334" max="3334" width="13.42578125" style="43" customWidth="1"/>
    <col min="3335" max="3335" width="6.28515625" style="43" customWidth="1"/>
    <col min="3336" max="3584" width="9.140625" style="43"/>
    <col min="3585" max="3585" width="3.42578125" style="43" customWidth="1"/>
    <col min="3586" max="3586" width="25.42578125" style="43" customWidth="1"/>
    <col min="3587" max="3587" width="10" style="43" bestFit="1" customWidth="1"/>
    <col min="3588" max="3588" width="12" style="43" bestFit="1" customWidth="1"/>
    <col min="3589" max="3589" width="8.7109375" style="43" bestFit="1" customWidth="1"/>
    <col min="3590" max="3590" width="13.42578125" style="43" customWidth="1"/>
    <col min="3591" max="3591" width="6.28515625" style="43" customWidth="1"/>
    <col min="3592" max="3840" width="9.140625" style="43"/>
    <col min="3841" max="3841" width="3.42578125" style="43" customWidth="1"/>
    <col min="3842" max="3842" width="25.42578125" style="43" customWidth="1"/>
    <col min="3843" max="3843" width="10" style="43" bestFit="1" customWidth="1"/>
    <col min="3844" max="3844" width="12" style="43" bestFit="1" customWidth="1"/>
    <col min="3845" max="3845" width="8.7109375" style="43" bestFit="1" customWidth="1"/>
    <col min="3846" max="3846" width="13.42578125" style="43" customWidth="1"/>
    <col min="3847" max="3847" width="6.28515625" style="43" customWidth="1"/>
    <col min="3848" max="4096" width="9.140625" style="43"/>
    <col min="4097" max="4097" width="3.42578125" style="43" customWidth="1"/>
    <col min="4098" max="4098" width="25.42578125" style="43" customWidth="1"/>
    <col min="4099" max="4099" width="10" style="43" bestFit="1" customWidth="1"/>
    <col min="4100" max="4100" width="12" style="43" bestFit="1" customWidth="1"/>
    <col min="4101" max="4101" width="8.7109375" style="43" bestFit="1" customWidth="1"/>
    <col min="4102" max="4102" width="13.42578125" style="43" customWidth="1"/>
    <col min="4103" max="4103" width="6.28515625" style="43" customWidth="1"/>
    <col min="4104" max="4352" width="9.140625" style="43"/>
    <col min="4353" max="4353" width="3.42578125" style="43" customWidth="1"/>
    <col min="4354" max="4354" width="25.42578125" style="43" customWidth="1"/>
    <col min="4355" max="4355" width="10" style="43" bestFit="1" customWidth="1"/>
    <col min="4356" max="4356" width="12" style="43" bestFit="1" customWidth="1"/>
    <col min="4357" max="4357" width="8.7109375" style="43" bestFit="1" customWidth="1"/>
    <col min="4358" max="4358" width="13.42578125" style="43" customWidth="1"/>
    <col min="4359" max="4359" width="6.28515625" style="43" customWidth="1"/>
    <col min="4360" max="4608" width="9.140625" style="43"/>
    <col min="4609" max="4609" width="3.42578125" style="43" customWidth="1"/>
    <col min="4610" max="4610" width="25.42578125" style="43" customWidth="1"/>
    <col min="4611" max="4611" width="10" style="43" bestFit="1" customWidth="1"/>
    <col min="4612" max="4612" width="12" style="43" bestFit="1" customWidth="1"/>
    <col min="4613" max="4613" width="8.7109375" style="43" bestFit="1" customWidth="1"/>
    <col min="4614" max="4614" width="13.42578125" style="43" customWidth="1"/>
    <col min="4615" max="4615" width="6.28515625" style="43" customWidth="1"/>
    <col min="4616" max="4864" width="9.140625" style="43"/>
    <col min="4865" max="4865" width="3.42578125" style="43" customWidth="1"/>
    <col min="4866" max="4866" width="25.42578125" style="43" customWidth="1"/>
    <col min="4867" max="4867" width="10" style="43" bestFit="1" customWidth="1"/>
    <col min="4868" max="4868" width="12" style="43" bestFit="1" customWidth="1"/>
    <col min="4869" max="4869" width="8.7109375" style="43" bestFit="1" customWidth="1"/>
    <col min="4870" max="4870" width="13.42578125" style="43" customWidth="1"/>
    <col min="4871" max="4871" width="6.28515625" style="43" customWidth="1"/>
    <col min="4872" max="5120" width="9.140625" style="43"/>
    <col min="5121" max="5121" width="3.42578125" style="43" customWidth="1"/>
    <col min="5122" max="5122" width="25.42578125" style="43" customWidth="1"/>
    <col min="5123" max="5123" width="10" style="43" bestFit="1" customWidth="1"/>
    <col min="5124" max="5124" width="12" style="43" bestFit="1" customWidth="1"/>
    <col min="5125" max="5125" width="8.7109375" style="43" bestFit="1" customWidth="1"/>
    <col min="5126" max="5126" width="13.42578125" style="43" customWidth="1"/>
    <col min="5127" max="5127" width="6.28515625" style="43" customWidth="1"/>
    <col min="5128" max="5376" width="9.140625" style="43"/>
    <col min="5377" max="5377" width="3.42578125" style="43" customWidth="1"/>
    <col min="5378" max="5378" width="25.42578125" style="43" customWidth="1"/>
    <col min="5379" max="5379" width="10" style="43" bestFit="1" customWidth="1"/>
    <col min="5380" max="5380" width="12" style="43" bestFit="1" customWidth="1"/>
    <col min="5381" max="5381" width="8.7109375" style="43" bestFit="1" customWidth="1"/>
    <col min="5382" max="5382" width="13.42578125" style="43" customWidth="1"/>
    <col min="5383" max="5383" width="6.28515625" style="43" customWidth="1"/>
    <col min="5384" max="5632" width="9.140625" style="43"/>
    <col min="5633" max="5633" width="3.42578125" style="43" customWidth="1"/>
    <col min="5634" max="5634" width="25.42578125" style="43" customWidth="1"/>
    <col min="5635" max="5635" width="10" style="43" bestFit="1" customWidth="1"/>
    <col min="5636" max="5636" width="12" style="43" bestFit="1" customWidth="1"/>
    <col min="5637" max="5637" width="8.7109375" style="43" bestFit="1" customWidth="1"/>
    <col min="5638" max="5638" width="13.42578125" style="43" customWidth="1"/>
    <col min="5639" max="5639" width="6.28515625" style="43" customWidth="1"/>
    <col min="5640" max="5888" width="9.140625" style="43"/>
    <col min="5889" max="5889" width="3.42578125" style="43" customWidth="1"/>
    <col min="5890" max="5890" width="25.42578125" style="43" customWidth="1"/>
    <col min="5891" max="5891" width="10" style="43" bestFit="1" customWidth="1"/>
    <col min="5892" max="5892" width="12" style="43" bestFit="1" customWidth="1"/>
    <col min="5893" max="5893" width="8.7109375" style="43" bestFit="1" customWidth="1"/>
    <col min="5894" max="5894" width="13.42578125" style="43" customWidth="1"/>
    <col min="5895" max="5895" width="6.28515625" style="43" customWidth="1"/>
    <col min="5896" max="6144" width="9.140625" style="43"/>
    <col min="6145" max="6145" width="3.42578125" style="43" customWidth="1"/>
    <col min="6146" max="6146" width="25.42578125" style="43" customWidth="1"/>
    <col min="6147" max="6147" width="10" style="43" bestFit="1" customWidth="1"/>
    <col min="6148" max="6148" width="12" style="43" bestFit="1" customWidth="1"/>
    <col min="6149" max="6149" width="8.7109375" style="43" bestFit="1" customWidth="1"/>
    <col min="6150" max="6150" width="13.42578125" style="43" customWidth="1"/>
    <col min="6151" max="6151" width="6.28515625" style="43" customWidth="1"/>
    <col min="6152" max="6400" width="9.140625" style="43"/>
    <col min="6401" max="6401" width="3.42578125" style="43" customWidth="1"/>
    <col min="6402" max="6402" width="25.42578125" style="43" customWidth="1"/>
    <col min="6403" max="6403" width="10" style="43" bestFit="1" customWidth="1"/>
    <col min="6404" max="6404" width="12" style="43" bestFit="1" customWidth="1"/>
    <col min="6405" max="6405" width="8.7109375" style="43" bestFit="1" customWidth="1"/>
    <col min="6406" max="6406" width="13.42578125" style="43" customWidth="1"/>
    <col min="6407" max="6407" width="6.28515625" style="43" customWidth="1"/>
    <col min="6408" max="6656" width="9.140625" style="43"/>
    <col min="6657" max="6657" width="3.42578125" style="43" customWidth="1"/>
    <col min="6658" max="6658" width="25.42578125" style="43" customWidth="1"/>
    <col min="6659" max="6659" width="10" style="43" bestFit="1" customWidth="1"/>
    <col min="6660" max="6660" width="12" style="43" bestFit="1" customWidth="1"/>
    <col min="6661" max="6661" width="8.7109375" style="43" bestFit="1" customWidth="1"/>
    <col min="6662" max="6662" width="13.42578125" style="43" customWidth="1"/>
    <col min="6663" max="6663" width="6.28515625" style="43" customWidth="1"/>
    <col min="6664" max="6912" width="9.140625" style="43"/>
    <col min="6913" max="6913" width="3.42578125" style="43" customWidth="1"/>
    <col min="6914" max="6914" width="25.42578125" style="43" customWidth="1"/>
    <col min="6915" max="6915" width="10" style="43" bestFit="1" customWidth="1"/>
    <col min="6916" max="6916" width="12" style="43" bestFit="1" customWidth="1"/>
    <col min="6917" max="6917" width="8.7109375" style="43" bestFit="1" customWidth="1"/>
    <col min="6918" max="6918" width="13.42578125" style="43" customWidth="1"/>
    <col min="6919" max="6919" width="6.28515625" style="43" customWidth="1"/>
    <col min="6920" max="7168" width="9.140625" style="43"/>
    <col min="7169" max="7169" width="3.42578125" style="43" customWidth="1"/>
    <col min="7170" max="7170" width="25.42578125" style="43" customWidth="1"/>
    <col min="7171" max="7171" width="10" style="43" bestFit="1" customWidth="1"/>
    <col min="7172" max="7172" width="12" style="43" bestFit="1" customWidth="1"/>
    <col min="7173" max="7173" width="8.7109375" style="43" bestFit="1" customWidth="1"/>
    <col min="7174" max="7174" width="13.42578125" style="43" customWidth="1"/>
    <col min="7175" max="7175" width="6.28515625" style="43" customWidth="1"/>
    <col min="7176" max="7424" width="9.140625" style="43"/>
    <col min="7425" max="7425" width="3.42578125" style="43" customWidth="1"/>
    <col min="7426" max="7426" width="25.42578125" style="43" customWidth="1"/>
    <col min="7427" max="7427" width="10" style="43" bestFit="1" customWidth="1"/>
    <col min="7428" max="7428" width="12" style="43" bestFit="1" customWidth="1"/>
    <col min="7429" max="7429" width="8.7109375" style="43" bestFit="1" customWidth="1"/>
    <col min="7430" max="7430" width="13.42578125" style="43" customWidth="1"/>
    <col min="7431" max="7431" width="6.28515625" style="43" customWidth="1"/>
    <col min="7432" max="7680" width="9.140625" style="43"/>
    <col min="7681" max="7681" width="3.42578125" style="43" customWidth="1"/>
    <col min="7682" max="7682" width="25.42578125" style="43" customWidth="1"/>
    <col min="7683" max="7683" width="10" style="43" bestFit="1" customWidth="1"/>
    <col min="7684" max="7684" width="12" style="43" bestFit="1" customWidth="1"/>
    <col min="7685" max="7685" width="8.7109375" style="43" bestFit="1" customWidth="1"/>
    <col min="7686" max="7686" width="13.42578125" style="43" customWidth="1"/>
    <col min="7687" max="7687" width="6.28515625" style="43" customWidth="1"/>
    <col min="7688" max="7936" width="9.140625" style="43"/>
    <col min="7937" max="7937" width="3.42578125" style="43" customWidth="1"/>
    <col min="7938" max="7938" width="25.42578125" style="43" customWidth="1"/>
    <col min="7939" max="7939" width="10" style="43" bestFit="1" customWidth="1"/>
    <col min="7940" max="7940" width="12" style="43" bestFit="1" customWidth="1"/>
    <col min="7941" max="7941" width="8.7109375" style="43" bestFit="1" customWidth="1"/>
    <col min="7942" max="7942" width="13.42578125" style="43" customWidth="1"/>
    <col min="7943" max="7943" width="6.28515625" style="43" customWidth="1"/>
    <col min="7944" max="8192" width="9.140625" style="43"/>
    <col min="8193" max="8193" width="3.42578125" style="43" customWidth="1"/>
    <col min="8194" max="8194" width="25.42578125" style="43" customWidth="1"/>
    <col min="8195" max="8195" width="10" style="43" bestFit="1" customWidth="1"/>
    <col min="8196" max="8196" width="12" style="43" bestFit="1" customWidth="1"/>
    <col min="8197" max="8197" width="8.7109375" style="43" bestFit="1" customWidth="1"/>
    <col min="8198" max="8198" width="13.42578125" style="43" customWidth="1"/>
    <col min="8199" max="8199" width="6.28515625" style="43" customWidth="1"/>
    <col min="8200" max="8448" width="9.140625" style="43"/>
    <col min="8449" max="8449" width="3.42578125" style="43" customWidth="1"/>
    <col min="8450" max="8450" width="25.42578125" style="43" customWidth="1"/>
    <col min="8451" max="8451" width="10" style="43" bestFit="1" customWidth="1"/>
    <col min="8452" max="8452" width="12" style="43" bestFit="1" customWidth="1"/>
    <col min="8453" max="8453" width="8.7109375" style="43" bestFit="1" customWidth="1"/>
    <col min="8454" max="8454" width="13.42578125" style="43" customWidth="1"/>
    <col min="8455" max="8455" width="6.28515625" style="43" customWidth="1"/>
    <col min="8456" max="8704" width="9.140625" style="43"/>
    <col min="8705" max="8705" width="3.42578125" style="43" customWidth="1"/>
    <col min="8706" max="8706" width="25.42578125" style="43" customWidth="1"/>
    <col min="8707" max="8707" width="10" style="43" bestFit="1" customWidth="1"/>
    <col min="8708" max="8708" width="12" style="43" bestFit="1" customWidth="1"/>
    <col min="8709" max="8709" width="8.7109375" style="43" bestFit="1" customWidth="1"/>
    <col min="8710" max="8710" width="13.42578125" style="43" customWidth="1"/>
    <col min="8711" max="8711" width="6.28515625" style="43" customWidth="1"/>
    <col min="8712" max="8960" width="9.140625" style="43"/>
    <col min="8961" max="8961" width="3.42578125" style="43" customWidth="1"/>
    <col min="8962" max="8962" width="25.42578125" style="43" customWidth="1"/>
    <col min="8963" max="8963" width="10" style="43" bestFit="1" customWidth="1"/>
    <col min="8964" max="8964" width="12" style="43" bestFit="1" customWidth="1"/>
    <col min="8965" max="8965" width="8.7109375" style="43" bestFit="1" customWidth="1"/>
    <col min="8966" max="8966" width="13.42578125" style="43" customWidth="1"/>
    <col min="8967" max="8967" width="6.28515625" style="43" customWidth="1"/>
    <col min="8968" max="9216" width="9.140625" style="43"/>
    <col min="9217" max="9217" width="3.42578125" style="43" customWidth="1"/>
    <col min="9218" max="9218" width="25.42578125" style="43" customWidth="1"/>
    <col min="9219" max="9219" width="10" style="43" bestFit="1" customWidth="1"/>
    <col min="9220" max="9220" width="12" style="43" bestFit="1" customWidth="1"/>
    <col min="9221" max="9221" width="8.7109375" style="43" bestFit="1" customWidth="1"/>
    <col min="9222" max="9222" width="13.42578125" style="43" customWidth="1"/>
    <col min="9223" max="9223" width="6.28515625" style="43" customWidth="1"/>
    <col min="9224" max="9472" width="9.140625" style="43"/>
    <col min="9473" max="9473" width="3.42578125" style="43" customWidth="1"/>
    <col min="9474" max="9474" width="25.42578125" style="43" customWidth="1"/>
    <col min="9475" max="9475" width="10" style="43" bestFit="1" customWidth="1"/>
    <col min="9476" max="9476" width="12" style="43" bestFit="1" customWidth="1"/>
    <col min="9477" max="9477" width="8.7109375" style="43" bestFit="1" customWidth="1"/>
    <col min="9478" max="9478" width="13.42578125" style="43" customWidth="1"/>
    <col min="9479" max="9479" width="6.28515625" style="43" customWidth="1"/>
    <col min="9480" max="9728" width="9.140625" style="43"/>
    <col min="9729" max="9729" width="3.42578125" style="43" customWidth="1"/>
    <col min="9730" max="9730" width="25.42578125" style="43" customWidth="1"/>
    <col min="9731" max="9731" width="10" style="43" bestFit="1" customWidth="1"/>
    <col min="9732" max="9732" width="12" style="43" bestFit="1" customWidth="1"/>
    <col min="9733" max="9733" width="8.7109375" style="43" bestFit="1" customWidth="1"/>
    <col min="9734" max="9734" width="13.42578125" style="43" customWidth="1"/>
    <col min="9735" max="9735" width="6.28515625" style="43" customWidth="1"/>
    <col min="9736" max="9984" width="9.140625" style="43"/>
    <col min="9985" max="9985" width="3.42578125" style="43" customWidth="1"/>
    <col min="9986" max="9986" width="25.42578125" style="43" customWidth="1"/>
    <col min="9987" max="9987" width="10" style="43" bestFit="1" customWidth="1"/>
    <col min="9988" max="9988" width="12" style="43" bestFit="1" customWidth="1"/>
    <col min="9989" max="9989" width="8.7109375" style="43" bestFit="1" customWidth="1"/>
    <col min="9990" max="9990" width="13.42578125" style="43" customWidth="1"/>
    <col min="9991" max="9991" width="6.28515625" style="43" customWidth="1"/>
    <col min="9992" max="10240" width="9.140625" style="43"/>
    <col min="10241" max="10241" width="3.42578125" style="43" customWidth="1"/>
    <col min="10242" max="10242" width="25.42578125" style="43" customWidth="1"/>
    <col min="10243" max="10243" width="10" style="43" bestFit="1" customWidth="1"/>
    <col min="10244" max="10244" width="12" style="43" bestFit="1" customWidth="1"/>
    <col min="10245" max="10245" width="8.7109375" style="43" bestFit="1" customWidth="1"/>
    <col min="10246" max="10246" width="13.42578125" style="43" customWidth="1"/>
    <col min="10247" max="10247" width="6.28515625" style="43" customWidth="1"/>
    <col min="10248" max="10496" width="9.140625" style="43"/>
    <col min="10497" max="10497" width="3.42578125" style="43" customWidth="1"/>
    <col min="10498" max="10498" width="25.42578125" style="43" customWidth="1"/>
    <col min="10499" max="10499" width="10" style="43" bestFit="1" customWidth="1"/>
    <col min="10500" max="10500" width="12" style="43" bestFit="1" customWidth="1"/>
    <col min="10501" max="10501" width="8.7109375" style="43" bestFit="1" customWidth="1"/>
    <col min="10502" max="10502" width="13.42578125" style="43" customWidth="1"/>
    <col min="10503" max="10503" width="6.28515625" style="43" customWidth="1"/>
    <col min="10504" max="10752" width="9.140625" style="43"/>
    <col min="10753" max="10753" width="3.42578125" style="43" customWidth="1"/>
    <col min="10754" max="10754" width="25.42578125" style="43" customWidth="1"/>
    <col min="10755" max="10755" width="10" style="43" bestFit="1" customWidth="1"/>
    <col min="10756" max="10756" width="12" style="43" bestFit="1" customWidth="1"/>
    <col min="10757" max="10757" width="8.7109375" style="43" bestFit="1" customWidth="1"/>
    <col min="10758" max="10758" width="13.42578125" style="43" customWidth="1"/>
    <col min="10759" max="10759" width="6.28515625" style="43" customWidth="1"/>
    <col min="10760" max="11008" width="9.140625" style="43"/>
    <col min="11009" max="11009" width="3.42578125" style="43" customWidth="1"/>
    <col min="11010" max="11010" width="25.42578125" style="43" customWidth="1"/>
    <col min="11011" max="11011" width="10" style="43" bestFit="1" customWidth="1"/>
    <col min="11012" max="11012" width="12" style="43" bestFit="1" customWidth="1"/>
    <col min="11013" max="11013" width="8.7109375" style="43" bestFit="1" customWidth="1"/>
    <col min="11014" max="11014" width="13.42578125" style="43" customWidth="1"/>
    <col min="11015" max="11015" width="6.28515625" style="43" customWidth="1"/>
    <col min="11016" max="11264" width="9.140625" style="43"/>
    <col min="11265" max="11265" width="3.42578125" style="43" customWidth="1"/>
    <col min="11266" max="11266" width="25.42578125" style="43" customWidth="1"/>
    <col min="11267" max="11267" width="10" style="43" bestFit="1" customWidth="1"/>
    <col min="11268" max="11268" width="12" style="43" bestFit="1" customWidth="1"/>
    <col min="11269" max="11269" width="8.7109375" style="43" bestFit="1" customWidth="1"/>
    <col min="11270" max="11270" width="13.42578125" style="43" customWidth="1"/>
    <col min="11271" max="11271" width="6.28515625" style="43" customWidth="1"/>
    <col min="11272" max="11520" width="9.140625" style="43"/>
    <col min="11521" max="11521" width="3.42578125" style="43" customWidth="1"/>
    <col min="11522" max="11522" width="25.42578125" style="43" customWidth="1"/>
    <col min="11523" max="11523" width="10" style="43" bestFit="1" customWidth="1"/>
    <col min="11524" max="11524" width="12" style="43" bestFit="1" customWidth="1"/>
    <col min="11525" max="11525" width="8.7109375" style="43" bestFit="1" customWidth="1"/>
    <col min="11526" max="11526" width="13.42578125" style="43" customWidth="1"/>
    <col min="11527" max="11527" width="6.28515625" style="43" customWidth="1"/>
    <col min="11528" max="11776" width="9.140625" style="43"/>
    <col min="11777" max="11777" width="3.42578125" style="43" customWidth="1"/>
    <col min="11778" max="11778" width="25.42578125" style="43" customWidth="1"/>
    <col min="11779" max="11779" width="10" style="43" bestFit="1" customWidth="1"/>
    <col min="11780" max="11780" width="12" style="43" bestFit="1" customWidth="1"/>
    <col min="11781" max="11781" width="8.7109375" style="43" bestFit="1" customWidth="1"/>
    <col min="11782" max="11782" width="13.42578125" style="43" customWidth="1"/>
    <col min="11783" max="11783" width="6.28515625" style="43" customWidth="1"/>
    <col min="11784" max="12032" width="9.140625" style="43"/>
    <col min="12033" max="12033" width="3.42578125" style="43" customWidth="1"/>
    <col min="12034" max="12034" width="25.42578125" style="43" customWidth="1"/>
    <col min="12035" max="12035" width="10" style="43" bestFit="1" customWidth="1"/>
    <col min="12036" max="12036" width="12" style="43" bestFit="1" customWidth="1"/>
    <col min="12037" max="12037" width="8.7109375" style="43" bestFit="1" customWidth="1"/>
    <col min="12038" max="12038" width="13.42578125" style="43" customWidth="1"/>
    <col min="12039" max="12039" width="6.28515625" style="43" customWidth="1"/>
    <col min="12040" max="12288" width="9.140625" style="43"/>
    <col min="12289" max="12289" width="3.42578125" style="43" customWidth="1"/>
    <col min="12290" max="12290" width="25.42578125" style="43" customWidth="1"/>
    <col min="12291" max="12291" width="10" style="43" bestFit="1" customWidth="1"/>
    <col min="12292" max="12292" width="12" style="43" bestFit="1" customWidth="1"/>
    <col min="12293" max="12293" width="8.7109375" style="43" bestFit="1" customWidth="1"/>
    <col min="12294" max="12294" width="13.42578125" style="43" customWidth="1"/>
    <col min="12295" max="12295" width="6.28515625" style="43" customWidth="1"/>
    <col min="12296" max="12544" width="9.140625" style="43"/>
    <col min="12545" max="12545" width="3.42578125" style="43" customWidth="1"/>
    <col min="12546" max="12546" width="25.42578125" style="43" customWidth="1"/>
    <col min="12547" max="12547" width="10" style="43" bestFit="1" customWidth="1"/>
    <col min="12548" max="12548" width="12" style="43" bestFit="1" customWidth="1"/>
    <col min="12549" max="12549" width="8.7109375" style="43" bestFit="1" customWidth="1"/>
    <col min="12550" max="12550" width="13.42578125" style="43" customWidth="1"/>
    <col min="12551" max="12551" width="6.28515625" style="43" customWidth="1"/>
    <col min="12552" max="12800" width="9.140625" style="43"/>
    <col min="12801" max="12801" width="3.42578125" style="43" customWidth="1"/>
    <col min="12802" max="12802" width="25.42578125" style="43" customWidth="1"/>
    <col min="12803" max="12803" width="10" style="43" bestFit="1" customWidth="1"/>
    <col min="12804" max="12804" width="12" style="43" bestFit="1" customWidth="1"/>
    <col min="12805" max="12805" width="8.7109375" style="43" bestFit="1" customWidth="1"/>
    <col min="12806" max="12806" width="13.42578125" style="43" customWidth="1"/>
    <col min="12807" max="12807" width="6.28515625" style="43" customWidth="1"/>
    <col min="12808" max="13056" width="9.140625" style="43"/>
    <col min="13057" max="13057" width="3.42578125" style="43" customWidth="1"/>
    <col min="13058" max="13058" width="25.42578125" style="43" customWidth="1"/>
    <col min="13059" max="13059" width="10" style="43" bestFit="1" customWidth="1"/>
    <col min="13060" max="13060" width="12" style="43" bestFit="1" customWidth="1"/>
    <col min="13061" max="13061" width="8.7109375" style="43" bestFit="1" customWidth="1"/>
    <col min="13062" max="13062" width="13.42578125" style="43" customWidth="1"/>
    <col min="13063" max="13063" width="6.28515625" style="43" customWidth="1"/>
    <col min="13064" max="13312" width="9.140625" style="43"/>
    <col min="13313" max="13313" width="3.42578125" style="43" customWidth="1"/>
    <col min="13314" max="13314" width="25.42578125" style="43" customWidth="1"/>
    <col min="13315" max="13315" width="10" style="43" bestFit="1" customWidth="1"/>
    <col min="13316" max="13316" width="12" style="43" bestFit="1" customWidth="1"/>
    <col min="13317" max="13317" width="8.7109375" style="43" bestFit="1" customWidth="1"/>
    <col min="13318" max="13318" width="13.42578125" style="43" customWidth="1"/>
    <col min="13319" max="13319" width="6.28515625" style="43" customWidth="1"/>
    <col min="13320" max="13568" width="9.140625" style="43"/>
    <col min="13569" max="13569" width="3.42578125" style="43" customWidth="1"/>
    <col min="13570" max="13570" width="25.42578125" style="43" customWidth="1"/>
    <col min="13571" max="13571" width="10" style="43" bestFit="1" customWidth="1"/>
    <col min="13572" max="13572" width="12" style="43" bestFit="1" customWidth="1"/>
    <col min="13573" max="13573" width="8.7109375" style="43" bestFit="1" customWidth="1"/>
    <col min="13574" max="13574" width="13.42578125" style="43" customWidth="1"/>
    <col min="13575" max="13575" width="6.28515625" style="43" customWidth="1"/>
    <col min="13576" max="13824" width="9.140625" style="43"/>
    <col min="13825" max="13825" width="3.42578125" style="43" customWidth="1"/>
    <col min="13826" max="13826" width="25.42578125" style="43" customWidth="1"/>
    <col min="13827" max="13827" width="10" style="43" bestFit="1" customWidth="1"/>
    <col min="13828" max="13828" width="12" style="43" bestFit="1" customWidth="1"/>
    <col min="13829" max="13829" width="8.7109375" style="43" bestFit="1" customWidth="1"/>
    <col min="13830" max="13830" width="13.42578125" style="43" customWidth="1"/>
    <col min="13831" max="13831" width="6.28515625" style="43" customWidth="1"/>
    <col min="13832" max="14080" width="9.140625" style="43"/>
    <col min="14081" max="14081" width="3.42578125" style="43" customWidth="1"/>
    <col min="14082" max="14082" width="25.42578125" style="43" customWidth="1"/>
    <col min="14083" max="14083" width="10" style="43" bestFit="1" customWidth="1"/>
    <col min="14084" max="14084" width="12" style="43" bestFit="1" customWidth="1"/>
    <col min="14085" max="14085" width="8.7109375" style="43" bestFit="1" customWidth="1"/>
    <col min="14086" max="14086" width="13.42578125" style="43" customWidth="1"/>
    <col min="14087" max="14087" width="6.28515625" style="43" customWidth="1"/>
    <col min="14088" max="14336" width="9.140625" style="43"/>
    <col min="14337" max="14337" width="3.42578125" style="43" customWidth="1"/>
    <col min="14338" max="14338" width="25.42578125" style="43" customWidth="1"/>
    <col min="14339" max="14339" width="10" style="43" bestFit="1" customWidth="1"/>
    <col min="14340" max="14340" width="12" style="43" bestFit="1" customWidth="1"/>
    <col min="14341" max="14341" width="8.7109375" style="43" bestFit="1" customWidth="1"/>
    <col min="14342" max="14342" width="13.42578125" style="43" customWidth="1"/>
    <col min="14343" max="14343" width="6.28515625" style="43" customWidth="1"/>
    <col min="14344" max="14592" width="9.140625" style="43"/>
    <col min="14593" max="14593" width="3.42578125" style="43" customWidth="1"/>
    <col min="14594" max="14594" width="25.42578125" style="43" customWidth="1"/>
    <col min="14595" max="14595" width="10" style="43" bestFit="1" customWidth="1"/>
    <col min="14596" max="14596" width="12" style="43" bestFit="1" customWidth="1"/>
    <col min="14597" max="14597" width="8.7109375" style="43" bestFit="1" customWidth="1"/>
    <col min="14598" max="14598" width="13.42578125" style="43" customWidth="1"/>
    <col min="14599" max="14599" width="6.28515625" style="43" customWidth="1"/>
    <col min="14600" max="14848" width="9.140625" style="43"/>
    <col min="14849" max="14849" width="3.42578125" style="43" customWidth="1"/>
    <col min="14850" max="14850" width="25.42578125" style="43" customWidth="1"/>
    <col min="14851" max="14851" width="10" style="43" bestFit="1" customWidth="1"/>
    <col min="14852" max="14852" width="12" style="43" bestFit="1" customWidth="1"/>
    <col min="14853" max="14853" width="8.7109375" style="43" bestFit="1" customWidth="1"/>
    <col min="14854" max="14854" width="13.42578125" style="43" customWidth="1"/>
    <col min="14855" max="14855" width="6.28515625" style="43" customWidth="1"/>
    <col min="14856" max="15104" width="9.140625" style="43"/>
    <col min="15105" max="15105" width="3.42578125" style="43" customWidth="1"/>
    <col min="15106" max="15106" width="25.42578125" style="43" customWidth="1"/>
    <col min="15107" max="15107" width="10" style="43" bestFit="1" customWidth="1"/>
    <col min="15108" max="15108" width="12" style="43" bestFit="1" customWidth="1"/>
    <col min="15109" max="15109" width="8.7109375" style="43" bestFit="1" customWidth="1"/>
    <col min="15110" max="15110" width="13.42578125" style="43" customWidth="1"/>
    <col min="15111" max="15111" width="6.28515625" style="43" customWidth="1"/>
    <col min="15112" max="15360" width="9.140625" style="43"/>
    <col min="15361" max="15361" width="3.42578125" style="43" customWidth="1"/>
    <col min="15362" max="15362" width="25.42578125" style="43" customWidth="1"/>
    <col min="15363" max="15363" width="10" style="43" bestFit="1" customWidth="1"/>
    <col min="15364" max="15364" width="12" style="43" bestFit="1" customWidth="1"/>
    <col min="15365" max="15365" width="8.7109375" style="43" bestFit="1" customWidth="1"/>
    <col min="15366" max="15366" width="13.42578125" style="43" customWidth="1"/>
    <col min="15367" max="15367" width="6.28515625" style="43" customWidth="1"/>
    <col min="15368" max="15616" width="9.140625" style="43"/>
    <col min="15617" max="15617" width="3.42578125" style="43" customWidth="1"/>
    <col min="15618" max="15618" width="25.42578125" style="43" customWidth="1"/>
    <col min="15619" max="15619" width="10" style="43" bestFit="1" customWidth="1"/>
    <col min="15620" max="15620" width="12" style="43" bestFit="1" customWidth="1"/>
    <col min="15621" max="15621" width="8.7109375" style="43" bestFit="1" customWidth="1"/>
    <col min="15622" max="15622" width="13.42578125" style="43" customWidth="1"/>
    <col min="15623" max="15623" width="6.28515625" style="43" customWidth="1"/>
    <col min="15624" max="15872" width="9.140625" style="43"/>
    <col min="15873" max="15873" width="3.42578125" style="43" customWidth="1"/>
    <col min="15874" max="15874" width="25.42578125" style="43" customWidth="1"/>
    <col min="15875" max="15875" width="10" style="43" bestFit="1" customWidth="1"/>
    <col min="15876" max="15876" width="12" style="43" bestFit="1" customWidth="1"/>
    <col min="15877" max="15877" width="8.7109375" style="43" bestFit="1" customWidth="1"/>
    <col min="15878" max="15878" width="13.42578125" style="43" customWidth="1"/>
    <col min="15879" max="15879" width="6.28515625" style="43" customWidth="1"/>
    <col min="15880" max="16128" width="9.140625" style="43"/>
    <col min="16129" max="16129" width="3.42578125" style="43" customWidth="1"/>
    <col min="16130" max="16130" width="25.42578125" style="43" customWidth="1"/>
    <col min="16131" max="16131" width="10" style="43" bestFit="1" customWidth="1"/>
    <col min="16132" max="16132" width="12" style="43" bestFit="1" customWidth="1"/>
    <col min="16133" max="16133" width="8.7109375" style="43" bestFit="1" customWidth="1"/>
    <col min="16134" max="16134" width="13.42578125" style="43" customWidth="1"/>
    <col min="16135" max="16135" width="6.28515625" style="43" customWidth="1"/>
    <col min="16136" max="16384" width="9.140625" style="43"/>
  </cols>
  <sheetData>
    <row r="1" spans="2:7" ht="15.75" x14ac:dyDescent="0.25">
      <c r="B1" s="41"/>
      <c r="C1" s="42" t="s">
        <v>43</v>
      </c>
    </row>
    <row r="2" spans="2:7" x14ac:dyDescent="0.25">
      <c r="B2" s="44" t="s">
        <v>44</v>
      </c>
      <c r="G2" s="45"/>
    </row>
    <row r="3" spans="2:7" ht="36.75" customHeight="1" thickBot="1" x14ac:dyDescent="0.3">
      <c r="B3" s="467" t="s">
        <v>45</v>
      </c>
      <c r="C3" s="467"/>
      <c r="D3" s="467"/>
      <c r="E3" s="467"/>
      <c r="F3" s="467"/>
    </row>
    <row r="4" spans="2:7" s="50" customFormat="1" ht="60.75" thickBot="1" x14ac:dyDescent="0.3">
      <c r="B4" s="46" t="s">
        <v>46</v>
      </c>
      <c r="C4" s="47" t="s">
        <v>47</v>
      </c>
      <c r="D4" s="48" t="s">
        <v>48</v>
      </c>
      <c r="E4" s="47" t="s">
        <v>49</v>
      </c>
      <c r="F4" s="49" t="s">
        <v>50</v>
      </c>
    </row>
    <row r="5" spans="2:7" x14ac:dyDescent="0.25">
      <c r="B5" s="51" t="s">
        <v>51</v>
      </c>
      <c r="C5" s="52">
        <v>0.8</v>
      </c>
      <c r="D5" s="53">
        <v>1</v>
      </c>
      <c r="E5" s="52">
        <v>0.8</v>
      </c>
      <c r="F5" s="54">
        <v>1</v>
      </c>
      <c r="G5" s="43" t="str">
        <f>IF(F5&lt;=D5,"ok","Erro!")</f>
        <v>ok</v>
      </c>
    </row>
    <row r="6" spans="2:7" x14ac:dyDescent="0.25">
      <c r="B6" s="55" t="s">
        <v>52</v>
      </c>
      <c r="C6" s="56">
        <v>0.97</v>
      </c>
      <c r="D6" s="57">
        <v>1.27</v>
      </c>
      <c r="E6" s="56">
        <v>1.27</v>
      </c>
      <c r="F6" s="58">
        <v>1.25</v>
      </c>
      <c r="G6" s="43" t="str">
        <f>IF(F6&lt;=D6,"ok","Erro!")</f>
        <v>ok</v>
      </c>
    </row>
    <row r="7" spans="2:7" x14ac:dyDescent="0.25">
      <c r="B7" s="55" t="s">
        <v>53</v>
      </c>
      <c r="C7" s="56">
        <v>0.59</v>
      </c>
      <c r="D7" s="57">
        <v>1.39</v>
      </c>
      <c r="E7" s="56">
        <v>1.23</v>
      </c>
      <c r="F7" s="59">
        <v>1.25</v>
      </c>
      <c r="G7" s="43" t="str">
        <f>IF(F7&lt;=D7,"ok","Erro!")</f>
        <v>ok</v>
      </c>
    </row>
    <row r="8" spans="2:7" x14ac:dyDescent="0.25">
      <c r="B8" s="55" t="s">
        <v>54</v>
      </c>
      <c r="C8" s="56">
        <v>3</v>
      </c>
      <c r="D8" s="57">
        <v>5.5</v>
      </c>
      <c r="E8" s="56">
        <v>4</v>
      </c>
      <c r="F8" s="59">
        <v>3.14</v>
      </c>
      <c r="G8" s="43" t="str">
        <f>IF(F8&lt;=D8,"ok","Erro!")</f>
        <v>ok</v>
      </c>
    </row>
    <row r="9" spans="2:7" x14ac:dyDescent="0.25">
      <c r="B9" s="55" t="s">
        <v>55</v>
      </c>
      <c r="C9" s="56">
        <v>6.16</v>
      </c>
      <c r="D9" s="57">
        <v>8.9600000000000009</v>
      </c>
      <c r="E9" s="56">
        <v>7.4</v>
      </c>
      <c r="F9" s="59">
        <v>7</v>
      </c>
      <c r="G9" s="43" t="str">
        <f>IF(F9&lt;=D9,"ok","Erro!")</f>
        <v>ok</v>
      </c>
    </row>
    <row r="10" spans="2:7" x14ac:dyDescent="0.25">
      <c r="B10" s="60" t="s">
        <v>56</v>
      </c>
      <c r="C10" s="61">
        <f>SUBTOTAL(9,C11:C14)</f>
        <v>5.65</v>
      </c>
      <c r="D10" s="62">
        <f>SUBTOTAL(9,D11:D14)</f>
        <v>8.65</v>
      </c>
      <c r="E10" s="61">
        <f>SUBTOTAL(9,E11:E14)</f>
        <v>7.27</v>
      </c>
      <c r="F10" s="63">
        <f>SUBTOTAL(9,F11:F14)</f>
        <v>8.65</v>
      </c>
    </row>
    <row r="11" spans="2:7" x14ac:dyDescent="0.25">
      <c r="B11" s="55" t="s">
        <v>57</v>
      </c>
      <c r="C11" s="56">
        <v>3</v>
      </c>
      <c r="D11" s="57">
        <v>3</v>
      </c>
      <c r="E11" s="56">
        <v>3</v>
      </c>
      <c r="F11" s="59">
        <v>3</v>
      </c>
      <c r="G11" s="43" t="str">
        <f>IF(F11&lt;=D11,"ok","Erro!")</f>
        <v>ok</v>
      </c>
    </row>
    <row r="12" spans="2:7" x14ac:dyDescent="0.25">
      <c r="B12" s="55" t="s">
        <v>58</v>
      </c>
      <c r="C12" s="56">
        <v>0.65</v>
      </c>
      <c r="D12" s="57">
        <v>0.65</v>
      </c>
      <c r="E12" s="56">
        <v>0.65</v>
      </c>
      <c r="F12" s="59">
        <v>0.65</v>
      </c>
      <c r="G12" s="43" t="str">
        <f>IF(F12&lt;=D12,"ok","Erro!")</f>
        <v>ok</v>
      </c>
    </row>
    <row r="13" spans="2:7" ht="51.75" x14ac:dyDescent="0.25">
      <c r="B13" s="64" t="s">
        <v>59</v>
      </c>
      <c r="C13" s="65"/>
      <c r="D13" s="66"/>
      <c r="E13" s="65"/>
      <c r="F13" s="67"/>
    </row>
    <row r="14" spans="2:7" ht="15.75" thickBot="1" x14ac:dyDescent="0.3">
      <c r="B14" s="68" t="s">
        <v>60</v>
      </c>
      <c r="C14" s="69">
        <v>2</v>
      </c>
      <c r="D14" s="70">
        <v>5</v>
      </c>
      <c r="E14" s="69">
        <v>3.62</v>
      </c>
      <c r="F14" s="71">
        <v>5</v>
      </c>
      <c r="G14" s="43" t="str">
        <f>IF(F14&lt;=D14,"ok","Erro!")</f>
        <v>ok</v>
      </c>
    </row>
    <row r="15" spans="2:7" ht="15.75" thickBot="1" x14ac:dyDescent="0.3">
      <c r="B15" s="72" t="s">
        <v>29</v>
      </c>
      <c r="C15" s="73">
        <f>SUBTOTAL(9,C5:C14)</f>
        <v>17.170000000000002</v>
      </c>
      <c r="D15" s="74">
        <f>SUBTOTAL(9,D5:D14)</f>
        <v>26.77</v>
      </c>
      <c r="E15" s="73">
        <f>SUBTOTAL(9,E5:E14)</f>
        <v>21.970000000000002</v>
      </c>
      <c r="F15" s="75">
        <f>SUBTOTAL(9,F5:F14)</f>
        <v>22.29</v>
      </c>
    </row>
    <row r="16" spans="2:7" ht="15.75" thickBot="1" x14ac:dyDescent="0.3">
      <c r="B16" s="76" t="s">
        <v>61</v>
      </c>
      <c r="C16" s="77">
        <f>((1+C$8%+C$5%+C$6%)*(1+C$7%)*(1+C$9%)/(1-C$10%)-1)*100</f>
        <v>18.579811986009574</v>
      </c>
      <c r="D16" s="78">
        <f>((1+D$8%+D$5%+D$6%)*(1+D$7%)*(1+D$9%)/(1-D$10%)-1)*100</f>
        <v>30.33214676387519</v>
      </c>
      <c r="E16" s="77">
        <f>((1+E$8%+E$5%+E$6%)*(1+E$7%)*(1+E$9%)/(1-E$10%)-1)*100</f>
        <v>24.361464373989005</v>
      </c>
      <c r="F16" s="79">
        <f>((1+F$8%+F$5%+F$6%)*(1+F$7%)*(1+F$9%)/(1-F$10%)-1)*100</f>
        <v>24.988386699507402</v>
      </c>
    </row>
    <row r="17" spans="2:6" ht="60.75" thickBot="1" x14ac:dyDescent="0.3">
      <c r="B17" s="80" t="s">
        <v>62</v>
      </c>
      <c r="C17" s="81"/>
      <c r="D17" s="82">
        <v>25</v>
      </c>
      <c r="E17" s="81"/>
      <c r="F17" s="83"/>
    </row>
    <row r="18" spans="2:6" ht="60.75" thickBot="1" x14ac:dyDescent="0.3">
      <c r="B18" s="80" t="s">
        <v>63</v>
      </c>
      <c r="C18" s="81"/>
      <c r="D18" s="82">
        <v>31.48</v>
      </c>
      <c r="E18" s="81"/>
      <c r="F18" s="83"/>
    </row>
    <row r="19" spans="2:6" s="86" customFormat="1" ht="15.75" thickBot="1" x14ac:dyDescent="0.3">
      <c r="B19" s="84"/>
      <c r="C19" s="468"/>
      <c r="D19" s="468"/>
      <c r="E19" s="85"/>
    </row>
    <row r="20" spans="2:6" ht="15.75" thickBot="1" x14ac:dyDescent="0.3">
      <c r="B20" s="87" t="s">
        <v>64</v>
      </c>
      <c r="C20" s="469">
        <f>(1+F16/100)</f>
        <v>1.249883866995074</v>
      </c>
      <c r="D20" s="470"/>
      <c r="E20" s="85"/>
      <c r="F20" s="88" t="str">
        <f>IF(F13=0,IF(F16&gt;25,"Erro!","OK"),IF(F13=4.5,IF(F16&gt;=31.48,"Erro!","OK")))</f>
        <v>OK</v>
      </c>
    </row>
    <row r="21" spans="2:6" x14ac:dyDescent="0.25">
      <c r="B21" s="89"/>
      <c r="E21" s="85"/>
      <c r="F21" s="86"/>
    </row>
    <row r="22" spans="2:6" x14ac:dyDescent="0.25">
      <c r="B22" s="90" t="s">
        <v>65</v>
      </c>
      <c r="E22" s="85"/>
      <c r="F22" s="86"/>
    </row>
    <row r="23" spans="2:6" x14ac:dyDescent="0.25">
      <c r="B23" s="90" t="s">
        <v>66</v>
      </c>
      <c r="E23" s="85"/>
      <c r="F23" s="86"/>
    </row>
    <row r="24" spans="2:6" x14ac:dyDescent="0.25">
      <c r="B24" s="91" t="s">
        <v>67</v>
      </c>
    </row>
    <row r="25" spans="2:6" x14ac:dyDescent="0.25">
      <c r="B25" s="91"/>
    </row>
    <row r="26" spans="2:6" x14ac:dyDescent="0.25">
      <c r="B26" s="91"/>
    </row>
    <row r="27" spans="2:6" x14ac:dyDescent="0.25">
      <c r="B27" s="91"/>
    </row>
    <row r="28" spans="2:6" x14ac:dyDescent="0.25">
      <c r="B28" s="91"/>
    </row>
    <row r="29" spans="2:6" ht="51.75" customHeight="1" x14ac:dyDescent="0.25">
      <c r="B29" s="91"/>
    </row>
    <row r="30" spans="2:6" x14ac:dyDescent="0.25">
      <c r="B30" s="91"/>
    </row>
    <row r="31" spans="2:6" x14ac:dyDescent="0.25">
      <c r="B31" s="91"/>
    </row>
    <row r="32" spans="2:6" x14ac:dyDescent="0.25">
      <c r="B32" s="91"/>
    </row>
    <row r="33" spans="2:6" x14ac:dyDescent="0.25">
      <c r="B33" s="91"/>
    </row>
    <row r="34" spans="2:6" ht="36" customHeight="1" x14ac:dyDescent="0.25">
      <c r="B34" s="471" t="s">
        <v>68</v>
      </c>
      <c r="C34" s="471"/>
      <c r="D34" s="471"/>
      <c r="E34" s="471"/>
      <c r="F34" s="471"/>
    </row>
    <row r="35" spans="2:6" ht="31.5" customHeight="1" x14ac:dyDescent="0.25">
      <c r="B35" s="466" t="s">
        <v>69</v>
      </c>
      <c r="C35" s="466"/>
      <c r="D35" s="466"/>
      <c r="E35" s="466"/>
      <c r="F35" s="466"/>
    </row>
    <row r="36" spans="2:6" x14ac:dyDescent="0.25">
      <c r="B36" s="466"/>
      <c r="C36" s="466"/>
      <c r="D36" s="466"/>
      <c r="E36" s="466"/>
      <c r="F36" s="466"/>
    </row>
  </sheetData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Capa</vt:lpstr>
      <vt:lpstr>Planilha Qtd</vt:lpstr>
      <vt:lpstr>ILUMINAÇÃO E TOMADAS</vt:lpstr>
      <vt:lpstr>SPDA</vt:lpstr>
      <vt:lpstr>TELECOM.</vt:lpstr>
      <vt:lpstr>HH</vt:lpstr>
      <vt:lpstr>BDI</vt:lpstr>
      <vt:lpstr>BDI!Area_de_impressao</vt:lpstr>
      <vt:lpstr>'ILUMINAÇÃO E TOMADAS'!Area_de_impressao</vt:lpstr>
      <vt:lpstr>'Planilha Qtd'!Area_de_impressao</vt:lpstr>
      <vt:lpstr>SPDA!Area_de_impressao</vt:lpstr>
      <vt:lpstr>TELECOM.!Area_de_impressao</vt:lpstr>
      <vt:lpstr>'ILUMINAÇÃO E TOMADAS'!Titulos_de_impressao</vt:lpstr>
      <vt:lpstr>'Planilha Qtd'!Titulos_de_impressao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Kenzo Kono Kodama</dc:creator>
  <cp:lastModifiedBy>Ronaldo Almeida da Silva</cp:lastModifiedBy>
  <cp:lastPrinted>2019-08-21T10:36:19Z</cp:lastPrinted>
  <dcterms:created xsi:type="dcterms:W3CDTF">2014-10-22T18:59:34Z</dcterms:created>
  <dcterms:modified xsi:type="dcterms:W3CDTF">2019-10-10T19:29:27Z</dcterms:modified>
</cp:coreProperties>
</file>