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GESTÃO E PADRÕES\8 COMPRAS\_2021\P1312-EDIFICIO GARAGEM E ESTACIONAMENTO (EXECUCAO)\R01\"/>
    </mc:Choice>
  </mc:AlternateContent>
  <xr:revisionPtr revIDLastSave="0" documentId="13_ncr:1_{04468055-A2D6-44A4-9CFA-246222325C0D}" xr6:coauthVersionLast="47" xr6:coauthVersionMax="47" xr10:uidLastSave="{00000000-0000-0000-0000-000000000000}"/>
  <bookViews>
    <workbookView xWindow="-120" yWindow="-120" windowWidth="29040" windowHeight="15840" tabRatio="646" xr2:uid="{00000000-000D-0000-FFFF-FFFF00000000}"/>
  </bookViews>
  <sheets>
    <sheet name="Planilha Qtd" sheetId="2" r:id="rId1"/>
    <sheet name="Planilha1" sheetId="3" state="hidden" r:id="rId2"/>
    <sheet name="HH" sheetId="4" state="hidden" r:id="rId3"/>
    <sheet name="BDI" sheetId="5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0" hidden="1">'Planilha Qtd'!$B$11:$G$11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3">BDI!$A$1:$G$36</definedName>
    <definedName name="_xlnm.Print_Area" localSheetId="0">'Planilha Qtd'!$A$1:$J$31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0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0" hidden="1">'Planilha Qtd'!$B$11:$G$11</definedName>
    <definedName name="Z_0CCF26D2_015A_48BB_A932_E67ED632CE05_.wvu.PrintArea" localSheetId="3" hidden="1">BDI!$A$1:$G$36</definedName>
    <definedName name="Z_0CCF26D2_015A_48BB_A932_E67ED632CE05_.wvu.PrintArea" localSheetId="0" hidden="1">'Planilha Qtd'!$B$1:$I$30</definedName>
    <definedName name="Z_0CCF26D2_015A_48BB_A932_E67ED632CE05_.wvu.PrintTitles" localSheetId="0" hidden="1">'Planilha Qtd'!$1:$11</definedName>
    <definedName name="Z_139CDC34_A2AE_4FB8_A6BF_3FCAEDE2A712_.wvu.FilterData" localSheetId="0" hidden="1">'Planilha Qtd'!$B$11:$G$11</definedName>
    <definedName name="Z_139CDC34_A2AE_4FB8_A6BF_3FCAEDE2A712_.wvu.PrintArea" localSheetId="3" hidden="1">BDI!$A$1:$G$36</definedName>
    <definedName name="Z_139CDC34_A2AE_4FB8_A6BF_3FCAEDE2A712_.wvu.PrintArea" localSheetId="0" hidden="1">'Planilha Qtd'!$B$1:$I$30</definedName>
    <definedName name="Z_139CDC34_A2AE_4FB8_A6BF_3FCAEDE2A712_.wvu.PrintTitles" localSheetId="0" hidden="1">'Planilha Qtd'!$1:$11</definedName>
    <definedName name="Z_EC1863A0_3B45_43E6_81CD_D9608D52C52A_.wvu.FilterData" localSheetId="0" hidden="1">'Planilha Qtd'!$B$11:$G$11</definedName>
    <definedName name="Z_EC1863A0_3B45_43E6_81CD_D9608D52C52A_.wvu.PrintArea" localSheetId="3" hidden="1">BDI!$A$1:$G$36</definedName>
    <definedName name="Z_EC1863A0_3B45_43E6_81CD_D9608D52C52A_.wvu.PrintArea" localSheetId="0" hidden="1">'Planilha Qtd'!$B$1:$I$30</definedName>
    <definedName name="Z_EC1863A0_3B45_43E6_81CD_D9608D52C52A_.wvu.PrintTitles" localSheetId="0" hidden="1">'Planilha Qtd'!$1:$11</definedName>
  </definedNames>
  <calcPr calcId="191029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2" l="1"/>
  <c r="G13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<sst xmlns="http://schemas.openxmlformats.org/spreadsheetml/2006/main" count="155" uniqueCount="127">
  <si>
    <t>TÍTULO:</t>
  </si>
  <si>
    <t>ÁREA:</t>
  </si>
  <si>
    <t>DATA:</t>
  </si>
  <si>
    <t>REVISÃO:</t>
  </si>
  <si>
    <t>PROJETO:</t>
  </si>
  <si>
    <t>Nº DOCUMENTO (BUTANTAN):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</si>
  <si>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</si>
  <si>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</si>
  <si>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</si>
  <si>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</si>
  <si>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</si>
  <si>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</si>
  <si>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</si>
  <si>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</si>
  <si>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</si>
  <si>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</si>
  <si>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</si>
  <si>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</si>
  <si>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</si>
  <si>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</si>
  <si>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</si>
  <si>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</si>
  <si>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</si>
  <si>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</si>
  <si>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</si>
  <si>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</si>
  <si>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</si>
  <si>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</si>
  <si>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</si>
  <si>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</si>
  <si>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</si>
  <si>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</si>
  <si>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</si>
  <si>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</si>
  <si>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</si>
  <si>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</si>
  <si>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</si>
  <si>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</si>
  <si>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</si>
  <si>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</si>
  <si>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</si>
  <si>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</si>
  <si>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</si>
  <si>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</si>
  <si>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</si>
  <si>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</si>
  <si>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</si>
  <si>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</si>
  <si>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</si>
  <si>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ITEM</t>
  </si>
  <si>
    <t>1.0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</si>
  <si>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</si>
  <si>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</si>
  <si>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</si>
  <si>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</si>
  <si>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</si>
  <si>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</si>
  <si>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</si>
  <si>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</si>
  <si>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2.0</t>
  </si>
  <si>
    <t>3.0</t>
  </si>
  <si>
    <t>4.0</t>
  </si>
  <si>
    <t xml:space="preserve">R$ TOTAL </t>
  </si>
  <si>
    <t>5.0</t>
  </si>
  <si>
    <t>6.0</t>
  </si>
  <si>
    <t>PLANILHA:</t>
  </si>
  <si>
    <t>ORIENTATIVA</t>
  </si>
  <si>
    <t>ELABORADO POR:</t>
  </si>
  <si>
    <t>AU-TF</t>
  </si>
  <si>
    <t>--</t>
  </si>
  <si>
    <t>DIVISÃO DE INFRAESTRUTURA</t>
  </si>
  <si>
    <t>RISCO</t>
  </si>
  <si>
    <t>CUSTO ESTIMADO</t>
  </si>
  <si>
    <t>VARIAÇÃO CAMBIAL (MATERIAIS IMPORTADOS)</t>
  </si>
  <si>
    <t>CONDIÇÕES DO SUBSOLO E INTERFERÊNCIAS EXISTENTES</t>
  </si>
  <si>
    <t>RESPONSABILIDADE</t>
  </si>
  <si>
    <t>PERÍODOS DE CHUVA FORA DA PREVISIBILIDADE LOCAL</t>
  </si>
  <si>
    <t>PERÍODOS DE CHUVA DENTRO DA PREVISIBILIDADE LOCAL</t>
  </si>
  <si>
    <t>CONTRATADA</t>
  </si>
  <si>
    <t>CONTRATANTE</t>
  </si>
  <si>
    <t>Realização de ensaios geofísicos para mapeamento das possíveis interferências subterrâneas préviamente a execução de qualquer atividade.</t>
  </si>
  <si>
    <t>Fatores intervenientes.</t>
  </si>
  <si>
    <t>Verificação prévia das instituições detém informações de previsibilidade de clima; elaboração de planejamento com as considerações de clima.</t>
  </si>
  <si>
    <t>MAPA DE RISCOS</t>
  </si>
  <si>
    <t>TIPO</t>
  </si>
  <si>
    <t>GEOTÉCNICO</t>
  </si>
  <si>
    <t>METEOROLÓGICO</t>
  </si>
  <si>
    <t>CONSTRUÇÃO / MONTAGEM / IMPLANTAÇÃO</t>
  </si>
  <si>
    <t>OCORRÊNCIA DE EVENTOS NA CONSTRUÇÃO QUE IMPEÇAM O CUMPRIMENTO DO PRAZO OU QUE AUMENTEM OS CUSTOS</t>
  </si>
  <si>
    <t>ATRASO NO CRONOGRAMA</t>
  </si>
  <si>
    <t>AUMENTO DOS CUSTOS</t>
  </si>
  <si>
    <t>MATERIALIZAÇÃO</t>
  </si>
  <si>
    <t>SEGURO RISCO DE ENGENHARIA</t>
  </si>
  <si>
    <t>CONDIÇÕES DE HABILITAÇÃO</t>
  </si>
  <si>
    <t>REMUNERAÇÃO DO RISCO BASEADA NA AVALIAÇÃO QUANTITATIVA</t>
  </si>
  <si>
    <t>ACRÉSCIMO DE SERVIÇOS PARA ESTABILIZAÇÃO DE TALUDES; AUMENTO DO COMPRIMENTO OU VOLUME DAS FUNDAÇÕES</t>
  </si>
  <si>
    <t>ATRASO DA CONSTRUÇÃO</t>
  </si>
  <si>
    <t>MODIFICAÇÕES DAS ESPECIFICAÇÕES DE SERVIÇO</t>
  </si>
  <si>
    <t>A ADMINISTRAÇÃO PODERÁ MODIFICAR ESPECIFICAÇÕES DE SERVIÇO, MODIFICAR OU AMPLIAR O ESCOPO</t>
  </si>
  <si>
    <t>AUMENTO DE PRAZOS E CUSTOS</t>
  </si>
  <si>
    <t>Reequilíbrio econômico-financeiro por meio de aditivo contratual (excepcional)</t>
  </si>
  <si>
    <t>OBSOLÊNCIA TECNOLÓGICA, FALTA DE INOVAÇÃO TÉCNICO OU DEFICIÊNCIA DE EQUIPAMENTOS</t>
  </si>
  <si>
    <t>CONTRATADO NÃO CONSEGUE ATINGIR OS REQUISITOS DE QUALIDADE PREVISTOS NO TERMO DE REFERÊNCIA</t>
  </si>
  <si>
    <t>RETRABALHO</t>
  </si>
  <si>
    <t>AUMENTO DE PRAZO</t>
  </si>
  <si>
    <t>AUMENTO DE CUSTO</t>
  </si>
  <si>
    <t>Seguro de perfomance</t>
  </si>
  <si>
    <t>Seguro risco de engenharia</t>
  </si>
  <si>
    <t>AUMENTO DE PREÇO DOS INSUMOS DESPROPORCIONAIS</t>
  </si>
  <si>
    <t>PERDA DA LUCRATIVIDADE E PERFORMANCE DO FLUXO DE CAIXA</t>
  </si>
  <si>
    <t>REAJUSTAMENTO</t>
  </si>
  <si>
    <t>REEQUILÍBRIO ECONÔMICO-FINANCEIRO</t>
  </si>
  <si>
    <t>CONTRATANTE, MEDIANTE APRESENTAÇÃO DE NOTAS FISCAIS E ANÁLISE DO CONTRATO COMO UM TODO</t>
  </si>
  <si>
    <t>CASO FORTUITO OU FORÇA MAIOR</t>
  </si>
  <si>
    <t>AUMENTO DE CUSTOS</t>
  </si>
  <si>
    <t>Remuneração do risco</t>
  </si>
  <si>
    <t>7.0</t>
  </si>
  <si>
    <t>8.0</t>
  </si>
  <si>
    <t>MITIGAÇÃO</t>
  </si>
  <si>
    <t>ATRASO CRONOGRAMA</t>
  </si>
  <si>
    <t>GERENCIAL</t>
  </si>
  <si>
    <t>11.0</t>
  </si>
  <si>
    <t>12.0</t>
  </si>
  <si>
    <t>RISCO DE ACRÉSCIMOS NOS VOLUMES DE ESCAVAÇÃO, NECESSIDADE DE TRATAMENTOS ESPECIAIS COM MAIOR CONSUMO DE AÇO OU CONCRETO OU MUDANÇA NA TÉCNICA DE CONSTRUÇÃO PREVISTA</t>
  </si>
  <si>
    <t>DI-EPC-RK-P1312</t>
  </si>
  <si>
    <t>SITUAÇÕES DE OBRA QUE CONFIGUREM CASO FORTUITO OU FORÇA MAIOR COMO ENXURRADAS, ESCORREGAMENTOS, DESABAMENTOS, ALAGAMENTOS, INCÊNDIOS NATURAIS, PERDAS DE CIMBRAMENTOS</t>
  </si>
  <si>
    <t>P1312 - EDIFÍCIO GARAGEM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</si>
</sst>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#,##0.00_ ;[Red]\-#,##0.00\ "/>
    <numFmt numFmtId="166" formatCode="0.0000"/>
    <numFmt numFmtId="167" formatCode="_(&quot;$&quot;* #,##0.00_);_(&quot;$&quot;* \(#,##0.00\);_(&quot;$&quot;* &quot;-&quot;??_);_(@_)"/>
    <numFmt numFmtId="168" formatCode="#,##0.0000_ ;[Red]\-#,##0.0000\ 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8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14999847407452621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167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>
      <alignment vertical="top"/>
    </xf>
    <xf numFmtId="43" fontId="14" fillId="0" borderId="0" applyFont="0" applyFill="0" applyBorder="0" applyAlignment="0" applyProtection="0">
      <alignment vertical="top"/>
    </xf>
    <xf numFmtId="0" fontId="12" fillId="0" borderId="0"/>
    <xf numFmtId="0" fontId="12" fillId="0" borderId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28">
    <xf numFmtId="0" fontId="0" fillId="0" borderId="0" xfId="0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/>
    </xf>
    <xf numFmtId="0" fontId="13" fillId="3" borderId="0" xfId="5" applyFont="1" applyFill="1"/>
    <xf numFmtId="0" fontId="11" fillId="3" borderId="0" xfId="5" applyFont="1" applyFill="1" applyAlignment="1">
      <alignment horizontal="center"/>
    </xf>
    <xf numFmtId="0" fontId="12" fillId="3" borderId="0" xfId="5" applyFill="1"/>
    <xf numFmtId="0" fontId="11" fillId="3" borderId="0" xfId="5" applyFont="1" applyFill="1"/>
    <xf numFmtId="44" fontId="12" fillId="3" borderId="0" xfId="5" applyNumberFormat="1" applyFill="1"/>
    <xf numFmtId="0" fontId="11" fillId="3" borderId="13" xfId="5" applyFont="1" applyFill="1" applyBorder="1" applyAlignment="1" applyProtection="1">
      <alignment horizontal="center" vertical="center"/>
    </xf>
    <xf numFmtId="0" fontId="11" fillId="3" borderId="14" xfId="5" applyFont="1" applyFill="1" applyBorder="1" applyAlignment="1" applyProtection="1">
      <alignment horizontal="center" vertical="center"/>
    </xf>
    <xf numFmtId="0" fontId="11" fillId="3" borderId="15" xfId="5" applyFont="1" applyFill="1" applyBorder="1" applyAlignment="1" applyProtection="1">
      <alignment horizontal="center" vertical="center"/>
    </xf>
    <xf numFmtId="0" fontId="10" fillId="6" borderId="16" xfId="5" applyFont="1" applyFill="1" applyBorder="1" applyAlignment="1">
      <alignment horizontal="center" vertical="center" wrapText="1"/>
    </xf>
    <xf numFmtId="0" fontId="12" fillId="3" borderId="0" xfId="5" applyFill="1" applyAlignment="1">
      <alignment vertical="center"/>
    </xf>
    <xf numFmtId="0" fontId="12" fillId="3" borderId="17" xfId="5" applyFill="1" applyBorder="1" applyProtection="1"/>
    <xf numFmtId="165" fontId="12" fillId="3" borderId="18" xfId="5" applyNumberFormat="1" applyFill="1" applyBorder="1" applyProtection="1"/>
    <xf numFmtId="165" fontId="12" fillId="3" borderId="19" xfId="5" applyNumberFormat="1" applyFill="1" applyBorder="1" applyProtection="1"/>
    <xf numFmtId="165" fontId="12" fillId="6" borderId="20" xfId="5" applyNumberFormat="1" applyFill="1" applyBorder="1" applyProtection="1">
      <protection locked="0"/>
    </xf>
    <xf numFmtId="0" fontId="12" fillId="3" borderId="21" xfId="5" applyFill="1" applyBorder="1" applyProtection="1"/>
    <xf numFmtId="165" fontId="12" fillId="3" borderId="22" xfId="5" applyNumberFormat="1" applyFill="1" applyBorder="1" applyProtection="1"/>
    <xf numFmtId="165" fontId="12" fillId="3" borderId="3" xfId="5" applyNumberFormat="1" applyFill="1" applyBorder="1" applyProtection="1"/>
    <xf numFmtId="165" fontId="0" fillId="6" borderId="23" xfId="5" applyNumberFormat="1" applyFont="1" applyFill="1" applyBorder="1" applyProtection="1">
      <protection locked="0"/>
    </xf>
    <xf numFmtId="165" fontId="12" fillId="6" borderId="23" xfId="5" applyNumberFormat="1" applyFill="1" applyBorder="1" applyProtection="1">
      <protection locked="0"/>
    </xf>
    <xf numFmtId="0" fontId="11" fillId="3" borderId="21" xfId="5" applyFont="1" applyFill="1" applyBorder="1" applyProtection="1"/>
    <xf numFmtId="165" fontId="11" fillId="3" borderId="22" xfId="5" applyNumberFormat="1" applyFont="1" applyFill="1" applyBorder="1" applyProtection="1"/>
    <xf numFmtId="165" fontId="11" fillId="3" borderId="3" xfId="5" applyNumberFormat="1" applyFont="1" applyFill="1" applyBorder="1" applyProtection="1"/>
    <xf numFmtId="165" fontId="11" fillId="6" borderId="23" xfId="5" applyNumberFormat="1" applyFont="1" applyFill="1" applyBorder="1" applyProtection="1">
      <protection locked="0"/>
    </xf>
    <xf numFmtId="0" fontId="14" fillId="3" borderId="21" xfId="5" applyFont="1" applyFill="1" applyBorder="1" applyAlignment="1" applyProtection="1">
      <alignment wrapText="1"/>
    </xf>
    <xf numFmtId="165" fontId="12" fillId="3" borderId="22" xfId="5" applyNumberFormat="1" applyFill="1" applyBorder="1" applyAlignment="1" applyProtection="1">
      <alignment vertical="center"/>
    </xf>
    <xf numFmtId="165" fontId="12" fillId="3" borderId="3" xfId="5" applyNumberFormat="1" applyFill="1" applyBorder="1" applyAlignment="1" applyProtection="1">
      <alignment vertical="center"/>
    </xf>
    <xf numFmtId="165" fontId="12" fillId="6" borderId="23" xfId="5" applyNumberFormat="1" applyFill="1" applyBorder="1" applyAlignment="1" applyProtection="1">
      <alignment vertical="center"/>
      <protection locked="0"/>
    </xf>
    <xf numFmtId="0" fontId="14" fillId="3" borderId="24" xfId="5" applyFont="1" applyFill="1" applyBorder="1" applyProtection="1"/>
    <xf numFmtId="165" fontId="12" fillId="3" borderId="25" xfId="5" applyNumberFormat="1" applyFill="1" applyBorder="1" applyProtection="1"/>
    <xf numFmtId="165" fontId="12" fillId="3" borderId="12" xfId="5" applyNumberFormat="1" applyFill="1" applyBorder="1" applyProtection="1"/>
    <xf numFmtId="165" fontId="12" fillId="6" borderId="26" xfId="5" applyNumberFormat="1" applyFill="1" applyBorder="1" applyProtection="1">
      <protection locked="0"/>
    </xf>
    <xf numFmtId="0" fontId="11" fillId="3" borderId="24" xfId="5" applyFont="1" applyFill="1" applyBorder="1" applyProtection="1"/>
    <xf numFmtId="165" fontId="11" fillId="3" borderId="25" xfId="5" applyNumberFormat="1" applyFont="1" applyFill="1" applyBorder="1" applyProtection="1"/>
    <xf numFmtId="165" fontId="11" fillId="3" borderId="12" xfId="5" applyNumberFormat="1" applyFont="1" applyFill="1" applyBorder="1" applyProtection="1"/>
    <xf numFmtId="165" fontId="11" fillId="6" borderId="26" xfId="5" applyNumberFormat="1" applyFont="1" applyFill="1" applyBorder="1" applyProtection="1">
      <protection locked="0"/>
    </xf>
    <xf numFmtId="0" fontId="11" fillId="7" borderId="17" xfId="5" applyFont="1" applyFill="1" applyBorder="1" applyAlignment="1" applyProtection="1">
      <alignment horizontal="right"/>
    </xf>
    <xf numFmtId="2" fontId="11" fillId="7" borderId="18" xfId="5" applyNumberFormat="1" applyFont="1" applyFill="1" applyBorder="1" applyProtection="1"/>
    <xf numFmtId="2" fontId="11" fillId="7" borderId="19" xfId="5" applyNumberFormat="1" applyFont="1" applyFill="1" applyBorder="1" applyProtection="1"/>
    <xf numFmtId="165" fontId="11" fillId="6" borderId="26" xfId="5" applyNumberFormat="1" applyFont="1" applyFill="1" applyBorder="1" applyProtection="1"/>
    <xf numFmtId="0" fontId="11" fillId="3" borderId="27" xfId="5" applyFont="1" applyFill="1" applyBorder="1" applyAlignment="1" applyProtection="1">
      <alignment horizontal="right" vertical="center" wrapText="1"/>
    </xf>
    <xf numFmtId="0" fontId="12" fillId="3" borderId="28" xfId="5" applyFill="1" applyBorder="1" applyAlignment="1" applyProtection="1">
      <alignment vertical="center"/>
    </xf>
    <xf numFmtId="2" fontId="11" fillId="3" borderId="28" xfId="5" applyNumberFormat="1" applyFont="1" applyFill="1" applyBorder="1" applyAlignment="1" applyProtection="1">
      <alignment vertical="center"/>
    </xf>
    <xf numFmtId="166" fontId="12" fillId="3" borderId="29" xfId="5" applyNumberFormat="1" applyFill="1" applyBorder="1" applyAlignment="1">
      <alignment vertical="center"/>
    </xf>
    <xf numFmtId="0" fontId="11" fillId="3" borderId="0" xfId="5" applyFont="1" applyFill="1" applyBorder="1" applyAlignment="1">
      <alignment horizontal="right"/>
    </xf>
    <xf numFmtId="2" fontId="12" fillId="3" borderId="0" xfId="5" applyNumberFormat="1" applyFill="1" applyBorder="1"/>
    <xf numFmtId="0" fontId="12" fillId="3" borderId="0" xfId="5" applyFill="1" applyBorder="1"/>
    <xf numFmtId="0" fontId="11" fillId="3" borderId="27" xfId="5" applyFont="1" applyFill="1" applyBorder="1" applyAlignment="1">
      <alignment horizontal="center"/>
    </xf>
    <xf numFmtId="0" fontId="12" fillId="7" borderId="5" xfId="5" applyFill="1" applyBorder="1" applyAlignment="1">
      <alignment horizontal="center"/>
    </xf>
    <xf numFmtId="0" fontId="11" fillId="3" borderId="0" xfId="5" applyFont="1" applyFill="1" applyBorder="1" applyAlignment="1">
      <alignment horizontal="center"/>
    </xf>
    <xf numFmtId="0" fontId="11" fillId="3" borderId="0" xfId="5" applyFont="1" applyFill="1" applyBorder="1" applyAlignment="1">
      <alignment horizontal="left"/>
    </xf>
    <xf numFmtId="0" fontId="11" fillId="3" borderId="0" xfId="5" applyFont="1" applyFill="1" applyAlignment="1">
      <alignment horizontal="left"/>
    </xf>
    <xf numFmtId="164" fontId="0" fillId="4" borderId="5" xfId="0" applyNumberFormat="1" applyFill="1" applyBorder="1" applyAlignment="1">
      <alignment horizontal="center" vertical="center"/>
    </xf>
    <xf numFmtId="2" fontId="11" fillId="4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2" fontId="11" fillId="5" borderId="5" xfId="0" applyNumberFormat="1" applyFont="1" applyFill="1" applyBorder="1" applyAlignment="1">
      <alignment horizontal="center" vertical="center"/>
    </xf>
    <xf numFmtId="0" fontId="9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49" fontId="6" fillId="0" borderId="0" xfId="0" applyNumberFormat="1" applyFont="1" applyProtection="1">
      <protection locked="0"/>
    </xf>
    <xf numFmtId="0" fontId="5" fillId="2" borderId="2" xfId="3" applyFont="1" applyFill="1" applyBorder="1" applyAlignment="1" applyProtection="1">
      <alignment vertical="center"/>
      <protection locked="0"/>
    </xf>
    <xf numFmtId="0" fontId="5" fillId="2" borderId="8" xfId="3" applyFont="1" applyFill="1" applyBorder="1" applyAlignment="1" applyProtection="1">
      <alignment vertical="center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32" xfId="2" applyFont="1" applyFill="1" applyBorder="1" applyAlignment="1" applyProtection="1">
      <alignment horizontal="left" vertical="center"/>
      <protection locked="0"/>
    </xf>
    <xf numFmtId="0" fontId="3" fillId="0" borderId="31" xfId="2" applyFont="1" applyFill="1" applyBorder="1" applyAlignment="1" applyProtection="1">
      <alignment horizontal="center" vertical="center"/>
      <protection locked="0"/>
    </xf>
    <xf numFmtId="14" fontId="3" fillId="0" borderId="9" xfId="2" applyNumberFormat="1" applyFont="1" applyFill="1" applyBorder="1" applyAlignment="1" applyProtection="1">
      <alignment horizontal="center" vertical="center"/>
      <protection locked="0"/>
    </xf>
    <xf numFmtId="1" fontId="18" fillId="0" borderId="6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horizontal="left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6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4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8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34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9" xfId="3" applyNumberFormat="1" applyFont="1" applyFill="1" applyBorder="1" applyAlignment="1" applyProtection="1">
      <alignment horizontal="center" vertical="center" wrapText="1"/>
      <protection locked="0"/>
    </xf>
    <xf numFmtId="49" fontId="18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3" applyFont="1" applyFill="1" applyBorder="1" applyAlignment="1" applyProtection="1">
      <alignment horizontal="center" vertical="center"/>
      <protection locked="0"/>
    </xf>
    <xf numFmtId="0" fontId="7" fillId="0" borderId="7" xfId="3" applyFont="1" applyFill="1" applyBorder="1" applyAlignment="1" applyProtection="1">
      <alignment horizontal="center" vertical="center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 applyProtection="1">
      <alignment horizontal="center" vertical="center"/>
      <protection locked="0"/>
    </xf>
    <xf numFmtId="0" fontId="7" fillId="0" borderId="10" xfId="3" applyFont="1" applyFill="1" applyBorder="1" applyAlignment="1" applyProtection="1">
      <alignment horizontal="center" vertical="center"/>
      <protection locked="0"/>
    </xf>
    <xf numFmtId="0" fontId="7" fillId="0" borderId="11" xfId="3" applyFont="1" applyFill="1" applyBorder="1" applyAlignment="1" applyProtection="1">
      <alignment horizontal="center" vertical="center"/>
      <protection locked="0"/>
    </xf>
    <xf numFmtId="0" fontId="17" fillId="8" borderId="2" xfId="3" applyFont="1" applyFill="1" applyBorder="1" applyAlignment="1" applyProtection="1">
      <alignment horizontal="center" vertical="center" wrapText="1"/>
      <protection locked="0"/>
    </xf>
    <xf numFmtId="0" fontId="17" fillId="8" borderId="9" xfId="3" applyFont="1" applyFill="1" applyBorder="1" applyAlignment="1" applyProtection="1">
      <alignment horizontal="center" vertical="center" wrapText="1"/>
      <protection locked="0"/>
    </xf>
    <xf numFmtId="0" fontId="3" fillId="0" borderId="9" xfId="2" applyFont="1" applyFill="1" applyBorder="1" applyAlignment="1" applyProtection="1">
      <alignment horizontal="center" vertical="center"/>
      <protection locked="0"/>
    </xf>
    <xf numFmtId="0" fontId="3" fillId="0" borderId="10" xfId="2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horizontal="center" vertical="center"/>
      <protection locked="0"/>
    </xf>
    <xf numFmtId="0" fontId="4" fillId="3" borderId="2" xfId="2" applyFont="1" applyFill="1" applyBorder="1" applyAlignment="1" applyProtection="1">
      <alignment horizontal="left" vertical="center"/>
      <protection locked="0"/>
    </xf>
    <xf numFmtId="0" fontId="4" fillId="3" borderId="7" xfId="2" applyFont="1" applyFill="1" applyBorder="1" applyAlignment="1" applyProtection="1">
      <alignment horizontal="left" vertical="center"/>
      <protection locked="0"/>
    </xf>
    <xf numFmtId="0" fontId="4" fillId="3" borderId="1" xfId="2" applyFont="1" applyFill="1" applyBorder="1" applyAlignment="1" applyProtection="1">
      <alignment horizontal="left" vertical="center"/>
      <protection locked="0"/>
    </xf>
    <xf numFmtId="0" fontId="17" fillId="8" borderId="7" xfId="3" applyFont="1" applyFill="1" applyBorder="1" applyAlignment="1" applyProtection="1">
      <alignment horizontal="center" vertical="center" wrapText="1"/>
      <protection locked="0"/>
    </xf>
    <xf numFmtId="0" fontId="17" fillId="8" borderId="10" xfId="3" applyFont="1" applyFill="1" applyBorder="1" applyAlignment="1" applyProtection="1">
      <alignment horizontal="center" vertical="center" wrapText="1"/>
      <protection locked="0"/>
    </xf>
    <xf numFmtId="0" fontId="8" fillId="0" borderId="9" xfId="2" applyFont="1" applyFill="1" applyBorder="1" applyAlignment="1" applyProtection="1">
      <alignment horizontal="center" vertical="center"/>
      <protection locked="0"/>
    </xf>
    <xf numFmtId="0" fontId="8" fillId="0" borderId="11" xfId="2" applyFont="1" applyFill="1" applyBorder="1" applyAlignment="1" applyProtection="1">
      <alignment horizontal="center" vertical="center"/>
      <protection locked="0"/>
    </xf>
    <xf numFmtId="0" fontId="8" fillId="0" borderId="9" xfId="2" quotePrefix="1" applyFont="1" applyFill="1" applyBorder="1" applyAlignment="1" applyProtection="1">
      <alignment horizontal="center" vertical="center"/>
      <protection locked="0"/>
    </xf>
    <xf numFmtId="49" fontId="18" fillId="0" borderId="3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31" xfId="3" applyNumberFormat="1" applyFont="1" applyFill="1" applyBorder="1" applyAlignment="1" applyProtection="1">
      <alignment horizontal="left" vertical="center" wrapText="1"/>
      <protection locked="0"/>
    </xf>
    <xf numFmtId="1" fontId="18" fillId="0" borderId="32" xfId="3" quotePrefix="1" applyNumberFormat="1" applyFont="1" applyFill="1" applyBorder="1" applyAlignment="1" applyProtection="1">
      <alignment horizontal="center" vertical="center"/>
      <protection locked="0"/>
    </xf>
    <xf numFmtId="1" fontId="18" fillId="0" borderId="31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33" xfId="3" applyNumberFormat="1" applyFont="1" applyFill="1" applyBorder="1" applyAlignment="1" applyProtection="1">
      <alignment horizontal="left" vertical="center" wrapText="1"/>
      <protection locked="0"/>
    </xf>
    <xf numFmtId="1" fontId="18" fillId="0" borderId="33" xfId="3" quotePrefix="1" applyNumberFormat="1" applyFont="1" applyFill="1" applyBorder="1" applyAlignment="1" applyProtection="1">
      <alignment horizontal="center" vertical="center"/>
      <protection locked="0"/>
    </xf>
    <xf numFmtId="49" fontId="18" fillId="0" borderId="2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9" xfId="3" applyNumberFormat="1" applyFont="1" applyFill="1" applyBorder="1" applyAlignment="1" applyProtection="1">
      <alignment horizontal="left" vertical="center" wrapText="1"/>
      <protection locked="0"/>
    </xf>
    <xf numFmtId="49" fontId="18" fillId="0" borderId="11" xfId="3" applyNumberFormat="1" applyFont="1" applyFill="1" applyBorder="1" applyAlignment="1" applyProtection="1">
      <alignment horizontal="left" vertical="center" wrapText="1"/>
      <protection locked="0"/>
    </xf>
    <xf numFmtId="0" fontId="11" fillId="4" borderId="5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3" borderId="5" xfId="0" applyNumberFormat="1" applyFont="1" applyFill="1" applyBorder="1" applyAlignment="1">
      <alignment horizontal="center" vertical="center"/>
    </xf>
    <xf numFmtId="0" fontId="14" fillId="3" borderId="0" xfId="5" applyFont="1" applyFill="1" applyAlignment="1">
      <alignment horizontal="left" wrapText="1"/>
    </xf>
    <xf numFmtId="0" fontId="11" fillId="3" borderId="12" xfId="5" applyFont="1" applyFill="1" applyBorder="1" applyAlignment="1">
      <alignment horizontal="left" vertical="center" wrapText="1"/>
    </xf>
    <xf numFmtId="167" fontId="15" fillId="3" borderId="0" xfId="6" applyFill="1" applyBorder="1" applyAlignment="1">
      <alignment horizontal="center"/>
    </xf>
    <xf numFmtId="168" fontId="11" fillId="6" borderId="30" xfId="5" applyNumberFormat="1" applyFont="1" applyFill="1" applyBorder="1" applyAlignment="1">
      <alignment horizontal="center"/>
    </xf>
    <xf numFmtId="168" fontId="11" fillId="6" borderId="16" xfId="5" applyNumberFormat="1" applyFont="1" applyFill="1" applyBorder="1" applyAlignment="1">
      <alignment horizontal="center"/>
    </xf>
    <xf numFmtId="0" fontId="14" fillId="3" borderId="0" xfId="5" applyFont="1" applyFill="1" applyAlignment="1">
      <alignment horizontal="left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4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5" xr:uid="{00000000-0005-0000-0000-000007000000}"/>
    <cellStyle name="Normal 4" xfId="1" xr:uid="{00000000-0005-0000-0000-000008000000}"/>
    <cellStyle name="Normal 4 3 6" xfId="5" xr:uid="{00000000-0005-0000-0000-000009000000}"/>
    <cellStyle name="Normal 5" xfId="12" xr:uid="{00000000-0005-0000-0000-00000A000000}"/>
    <cellStyle name="Vírgula 2" xfId="7" xr:uid="{00000000-0005-0000-0000-00000B000000}"/>
    <cellStyle name="Vírgula 2 2" xfId="9" xr:uid="{00000000-0005-0000-0000-00000C000000}"/>
    <cellStyle name="Vírgula 2 2 2" xfId="11" xr:uid="{00000000-0005-0000-0000-00000D000000}"/>
    <cellStyle name="Vírgula 2 2 3" xfId="18" xr:uid="{00000000-0005-0000-0000-00000E000000}"/>
    <cellStyle name="Vírgula 2 3" xfId="10" xr:uid="{00000000-0005-0000-0000-00000F000000}"/>
    <cellStyle name="Vírgula 2 4" xfId="16" xr:uid="{00000000-0005-0000-0000-000010000000}"/>
    <cellStyle name="Vírgula 2 5" xfId="17" xr:uid="{00000000-0005-0000-0000-000011000000}"/>
    <cellStyle name="Vírgula 3" xfId="13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69272</xdr:colOff>
      <xdr:row>2</xdr:row>
      <xdr:rowOff>134909</xdr:rowOff>
    </xdr:from>
    <xdr:to>
      <xdr:col>1</xdr:col>
      <xdr:colOff>1679864</xdr:colOff>
      <xdr:row>8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72" y="515909"/>
          <a:ext cx="1610592" cy="10427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rodrigo.ORTENG\Meus%20documentos\Orteng\Anglo%20Gold%20Ashanti\250469\Proposta%20Consolidada\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Configura&#231;&#245;es%20locais\Temporary%20Internet%20Files\Content.IE5\C5IF89E3\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alessandro.quadros\Desktop\Semana%2015\Relat&#243;rio%20Semanal%20de%20Andamento%20do%20Projeto%20&#8211;%20SEMANA%2015\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Eneias\ENEIAS%202008\02%20PETROBRAS\02%20SE%20MACA&#201;%200421991.07.8\3%20CUSTO\Documents%20and%20Settings\lsilva\Configura&#231;&#245;es%20locais\Temporary%20Internet%20Files\OLK5B\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ehanna\Desktop\02%20PETROBRAS\CUSTO%20MACA&#201;\3%20CUSTO\Documents%20and%20Settings\lsilva\Configura&#231;&#245;es%20locais\Temporary%20Internet%20Files\OLK5B\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DIMAUCELO\Meus%20documentos\RDM%20-%20VALE%20-%20OURO%20PRETO%20-%20MG\RDM%20-%20VALE%20-%20OURO%20PRETO%20-%20MG\or&#231;amentos%20anteriores%20a%202004\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lsilva\Configura&#231;&#245;es%20locais\Temporary%20Internet%20Files\OLK5B\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uen5\Meus%20documentos\Silvana\Anglo%20American\Planilha%20custos\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  <sheetName val="solo i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Ingl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  <sheetName val="MEDIÇÃO 01"/>
      <sheetName val="RESUMO"/>
      <sheetName val="ESCOPO DE CONTRATO"/>
      <sheetName val="OMISSOS"/>
      <sheetName val="16-equip."/>
      <sheetName val="ANTECEDENTES_DISPONIBLES"/>
      <sheetName val="Rates_Sheet"/>
      <sheetName val="Cash_Flow"/>
      <sheetName val="Manpower_Curves"/>
      <sheetName val="costomat.xls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  <cell r="R606">
            <v>51.6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>
        <row r="350">
          <cell r="E350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  <sheetName val="listagem"/>
      <sheetName val="16-equip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0.81370000000000009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  <sheetName val="Capa"/>
      <sheetName val="Planilha1"/>
      <sheetName val="Plan1"/>
      <sheetName val="Referencias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  <sheetName val="estimate"/>
      <sheetName val="capa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 xml:space="preserve">Operador de Escavadeira CAT 320 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4.8888888888888893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3.3333333333333335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 xml:space="preserve">Mestre de obras 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93.214285714285708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  <sheetName val="Ingles"/>
      <sheetName val="listagem"/>
      <sheetName val="costomat.xls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2.6363636363636362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2.6363636363636362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  <sheetName val="Capa"/>
      <sheetName val="Planilha1"/>
      <sheetName val="Plan1"/>
      <sheetName val="Referencias"/>
      <sheetName val="FCAC"/>
      <sheetName val="Custos"/>
      <sheetName val="Ingles"/>
      <sheetName val="plan2"/>
      <sheetName val="Plan3"/>
      <sheetName val="erection"/>
      <sheetName val="16-equip.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>
        <row r="1">
          <cell r="B1">
            <v>0</v>
          </cell>
        </row>
      </sheetData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  <sheetName val="Estimate"/>
      <sheetName val="FCAC"/>
      <sheetName val="Custos"/>
      <sheetName val="ENG"/>
      <sheetName val="capa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 xml:space="preserve">Bloco de conc 19x19x39 </v>
          </cell>
          <cell r="B13" t="str">
            <v>m2</v>
          </cell>
          <cell r="C13">
            <v>42.9</v>
          </cell>
          <cell r="D13">
            <v>20.45</v>
          </cell>
          <cell r="F13">
            <v>63.349999999999994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44.379999999999995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 xml:space="preserve">Coluna de concreto para pórtico 230kV de barramento superior 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 xml:space="preserve">Execução de gabarito para locação da obra por piquetes de madeira e arame 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 xml:space="preserve">Guia pre fabricada e sarjeta padrão prefeitura ao longo dos pateos de acesso criados no projeto 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78.739999999999995</v>
          </cell>
          <cell r="F57">
            <v>78.739999999999995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 xml:space="preserve">Lastro de conc (contrapiso) 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 xml:space="preserve">Piso ceramico 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22.493999999999996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79.099999999999994</v>
          </cell>
          <cell r="F75">
            <v>79.099999999999994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79.099999999999994</v>
          </cell>
          <cell r="F76">
            <v>79.099999999999994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 xml:space="preserve">Tampa em ferro fundido 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 xml:space="preserve"> 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 xml:space="preserve"> 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78.739999999999995</v>
          </cell>
          <cell r="F132">
            <v>78.739999999999995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  <sheetName val="Capa"/>
      <sheetName val="Planilha1"/>
      <sheetName val="Plan1"/>
      <sheetName val="Referencias"/>
      <sheetName val="ANALISE.XLS"/>
    </sheetNames>
    <definedNames>
      <definedName name="Macro1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  <sheetName val="Índices de MdO"/>
      <sheetName val="Hist"/>
      <sheetName val="CIV"/>
      <sheetName val="Ferramentaria"/>
      <sheetName val="RESUMO EXECUTIVO"/>
      <sheetName val="IDENTIFICAÇÃO"/>
      <sheetName val="Infra Eletric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  <sheetName val="Capa"/>
      <sheetName val="Planilha1"/>
      <sheetName val="Plan1"/>
      <sheetName val="Referencias"/>
      <sheetName val="FCAC"/>
    </sheetNames>
    <sheetDataSet>
      <sheetData sheetId="0"/>
      <sheetData sheetId="1" refreshError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7">
          <cell r="H7" t="str">
            <v>DI-SPCI</v>
          </cell>
        </row>
      </sheetData>
      <sheetData sheetId="22"/>
      <sheetData sheetId="23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  <sheetName val="Folha_de_Rosto_-_50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  <sheetName val="Plan3"/>
      <sheetName val="erection"/>
      <sheetName val="samarco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 xml:space="preserve">16 - EQUIPAMENTOS 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 xml:space="preserve">16 - EQUIPAMENTOS 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 xml:space="preserve">16 - EQUIPAMENTOS 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 xml:space="preserve">18 - CANTEIRO - INSTALAÇÃO - MANUTENÇÃO 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 refreshError="1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  <sheetName val="BANCO_DE_D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  <sheetName val="PRECIOS_EQUIPOS"/>
      <sheetName val="COTIZACIONES_EQ_MECANICAS"/>
      <sheetName val="Final_Summary"/>
      <sheetName val="Risk_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solo i"/>
      <sheetName val="plan2"/>
      <sheetName val="erection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  <sheetName val="Ajuda"/>
      <sheetName val="CASH_FLOW"/>
      <sheetName val="16-CUSTO_EQUIPTO"/>
      <sheetName val="DADOS"/>
      <sheetName val="15-DIVERSOS"/>
      <sheetName val="ÍNDICE"/>
      <sheetName val="13-MAT-FERR"/>
      <sheetName val="14-MAT.SEG "/>
      <sheetName val="16-EQUIP."/>
      <sheetName val="-17-MOI"/>
      <sheetName val="-18-CANTEIRO"/>
      <sheetName val="-19-TRANSP.PESSOAL"/>
      <sheetName val="-01-MOD"/>
      <sheetName val="-20-MOB-DESMOB "/>
      <sheetName val="-21-REFEICAO"/>
      <sheetName val="-22-VARIOS"/>
      <sheetName val="-23-TERCEIROS"/>
      <sheetName val="ENG"/>
      <sheetName val="samarco"/>
      <sheetName val="plan2"/>
      <sheetName val="Plan3"/>
      <sheetName val="erection"/>
    </sheetNames>
    <sheetDataSet>
      <sheetData sheetId="0" refreshError="1"/>
      <sheetData sheetId="1">
        <row r="1">
          <cell r="F1" t="str">
            <v>BARRO ALTO PROJECT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 refreshError="1"/>
      <sheetData sheetId="11"/>
      <sheetData sheetId="12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B1:O30"/>
  <sheetViews>
    <sheetView showGridLines="0" tabSelected="1" view="pageBreakPreview" zoomScale="55" zoomScaleNormal="55" zoomScaleSheetLayoutView="55" workbookViewId="0">
      <selection activeCell="F16" sqref="F16:G16"/>
    </sheetView>
  </sheetViews>
  <sheetFormatPr defaultColWidth="6.7109375" defaultRowHeight="18" customHeight="1" outlineLevelRow="1" x14ac:dyDescent="0.25"/>
  <cols>
    <col min="1" max="1" width="6.7109375" style="64"/>
    <col min="2" max="2" width="25.7109375" style="64" customWidth="1"/>
    <col min="3" max="3" width="60.140625" style="64" customWidth="1"/>
    <col min="4" max="4" width="55.28515625" style="78" customWidth="1"/>
    <col min="5" max="5" width="55.28515625" style="64" customWidth="1"/>
    <col min="6" max="7" width="55.28515625" style="78" customWidth="1"/>
    <col min="8" max="8" width="25.7109375" style="64" customWidth="1"/>
    <col min="9" max="9" width="34.7109375" style="64" bestFit="1" customWidth="1"/>
    <col min="10" max="10" width="9.7109375" style="64" customWidth="1"/>
    <col min="11" max="11" width="20.140625" style="64" customWidth="1"/>
    <col min="12" max="12" width="23.140625" style="64" customWidth="1"/>
    <col min="13" max="27" width="6.7109375" style="64"/>
    <col min="28" max="28" width="10.5703125" style="64" customWidth="1"/>
    <col min="29" max="16384" width="6.7109375" style="64"/>
  </cols>
  <sheetData>
    <row r="1" spans="2:15" ht="15" customHeight="1" x14ac:dyDescent="0.25">
      <c r="B1" s="68"/>
      <c r="C1" s="90" t="s">
        <v>70</v>
      </c>
      <c r="D1" s="91"/>
      <c r="E1" s="91"/>
      <c r="F1" s="91"/>
      <c r="G1" s="91"/>
      <c r="H1" s="91"/>
      <c r="I1" s="92"/>
    </row>
    <row r="2" spans="2:15" ht="15" customHeight="1" x14ac:dyDescent="0.25">
      <c r="B2" s="69"/>
      <c r="C2" s="93"/>
      <c r="D2" s="94"/>
      <c r="E2" s="94"/>
      <c r="F2" s="94"/>
      <c r="G2" s="94"/>
      <c r="H2" s="94"/>
      <c r="I2" s="95"/>
    </row>
    <row r="3" spans="2:15" ht="15" customHeight="1" x14ac:dyDescent="0.25">
      <c r="B3" s="69"/>
      <c r="C3" s="101" t="s">
        <v>0</v>
      </c>
      <c r="D3" s="102"/>
      <c r="E3" s="102"/>
      <c r="F3" s="102"/>
      <c r="G3" s="102"/>
      <c r="H3" s="101" t="s">
        <v>5</v>
      </c>
      <c r="I3" s="103"/>
    </row>
    <row r="4" spans="2:15" ht="15" customHeight="1" x14ac:dyDescent="0.25">
      <c r="B4" s="69"/>
      <c r="C4" s="98" t="s">
        <v>83</v>
      </c>
      <c r="D4" s="99"/>
      <c r="E4" s="99"/>
      <c r="F4" s="99"/>
      <c r="G4" s="99"/>
      <c r="H4" s="106" t="s">
        <v>124</v>
      </c>
      <c r="I4" s="107"/>
    </row>
    <row r="5" spans="2:15" ht="15" customHeight="1" x14ac:dyDescent="0.25">
      <c r="B5" s="69"/>
      <c r="C5" s="71" t="s">
        <v>65</v>
      </c>
      <c r="D5" s="101" t="s">
        <v>67</v>
      </c>
      <c r="E5" s="102"/>
      <c r="F5" s="102"/>
      <c r="G5" s="102"/>
      <c r="H5" s="101" t="s">
        <v>58</v>
      </c>
      <c r="I5" s="103"/>
    </row>
    <row r="6" spans="2:15" ht="15" customHeight="1" x14ac:dyDescent="0.25">
      <c r="B6" s="69"/>
      <c r="C6" s="70" t="s">
        <v>66</v>
      </c>
      <c r="D6" s="98" t="s">
        <v>68</v>
      </c>
      <c r="E6" s="99"/>
      <c r="F6" s="99"/>
      <c r="G6" s="99"/>
      <c r="H6" s="108" t="s">
        <v>69</v>
      </c>
      <c r="I6" s="107"/>
    </row>
    <row r="7" spans="2:15" ht="15" customHeight="1" x14ac:dyDescent="0.25">
      <c r="B7" s="69"/>
      <c r="C7" s="101" t="s">
        <v>1</v>
      </c>
      <c r="D7" s="102"/>
      <c r="E7" s="102"/>
      <c r="F7" s="102"/>
      <c r="G7" s="102"/>
      <c r="H7" s="71" t="s">
        <v>2</v>
      </c>
      <c r="I7" s="72" t="s">
        <v>3</v>
      </c>
    </row>
    <row r="8" spans="2:15" ht="15" customHeight="1" x14ac:dyDescent="0.25">
      <c r="B8" s="69"/>
      <c r="C8" s="98" t="s">
        <v>120</v>
      </c>
      <c r="D8" s="99"/>
      <c r="E8" s="99"/>
      <c r="F8" s="99"/>
      <c r="G8" s="99"/>
      <c r="H8" s="74">
        <v>44616</v>
      </c>
      <c r="I8" s="73">
        <v>0</v>
      </c>
    </row>
    <row r="9" spans="2:15" ht="15" customHeight="1" x14ac:dyDescent="0.25">
      <c r="B9" s="69"/>
      <c r="C9" s="101" t="s">
        <v>4</v>
      </c>
      <c r="D9" s="102"/>
      <c r="E9" s="102"/>
      <c r="F9" s="102"/>
      <c r="G9" s="102"/>
      <c r="H9" s="102"/>
      <c r="I9" s="103"/>
    </row>
    <row r="10" spans="2:15" ht="28.5" customHeight="1" x14ac:dyDescent="0.25">
      <c r="B10" s="69"/>
      <c r="C10" s="98" t="s">
        <v>126</v>
      </c>
      <c r="D10" s="99"/>
      <c r="E10" s="99"/>
      <c r="F10" s="99"/>
      <c r="G10" s="99"/>
      <c r="H10" s="99"/>
      <c r="I10" s="100"/>
    </row>
    <row r="11" spans="2:15" s="65" customFormat="1" ht="15" customHeight="1" x14ac:dyDescent="0.25">
      <c r="B11" s="96" t="s">
        <v>49</v>
      </c>
      <c r="C11" s="96" t="s">
        <v>84</v>
      </c>
      <c r="D11" s="96" t="s">
        <v>71</v>
      </c>
      <c r="E11" s="96" t="s">
        <v>91</v>
      </c>
      <c r="F11" s="104" t="s">
        <v>118</v>
      </c>
      <c r="G11" s="104" t="s">
        <v>62</v>
      </c>
      <c r="H11" s="104" t="s">
        <v>75</v>
      </c>
      <c r="I11" s="104" t="s">
        <v>72</v>
      </c>
    </row>
    <row r="12" spans="2:15" s="65" customFormat="1" ht="18" customHeight="1" x14ac:dyDescent="0.25">
      <c r="B12" s="97"/>
      <c r="C12" s="97"/>
      <c r="D12" s="97"/>
      <c r="E12" s="97"/>
      <c r="F12" s="105"/>
      <c r="G12" s="105"/>
      <c r="H12" s="105"/>
      <c r="I12" s="105"/>
    </row>
    <row r="13" spans="2:15" s="66" customFormat="1" ht="53.25" customHeight="1" outlineLevel="1" x14ac:dyDescent="0.25">
      <c r="B13" s="111" t="s">
        <v>50</v>
      </c>
      <c r="C13" s="76" t="s">
        <v>73</v>
      </c>
      <c r="D13" s="109" t="s">
        <v>109</v>
      </c>
      <c r="E13" s="111" t="s">
        <v>90</v>
      </c>
      <c r="F13" s="80" t="s">
        <v>110</v>
      </c>
      <c r="G13" s="81" t="e">
        <f>F13*E13</f>
        <v>#VALUE!</v>
      </c>
      <c r="H13" s="84" t="s">
        <v>112</v>
      </c>
      <c r="I13" s="85"/>
      <c r="J13" s="67"/>
      <c r="K13" s="65"/>
      <c r="L13" s="65"/>
      <c r="M13" s="65"/>
      <c r="N13" s="65"/>
      <c r="O13" s="65"/>
    </row>
    <row r="14" spans="2:15" s="66" customFormat="1" ht="53.25" customHeight="1" outlineLevel="1" x14ac:dyDescent="0.25">
      <c r="B14" s="112"/>
      <c r="C14" s="79" t="s">
        <v>108</v>
      </c>
      <c r="D14" s="110"/>
      <c r="E14" s="112"/>
      <c r="F14" s="80" t="s">
        <v>111</v>
      </c>
      <c r="G14" s="81"/>
      <c r="H14" s="88"/>
      <c r="I14" s="89"/>
      <c r="J14" s="67"/>
      <c r="K14" s="65"/>
      <c r="L14" s="65"/>
      <c r="M14" s="65"/>
      <c r="N14" s="65"/>
      <c r="O14" s="65"/>
    </row>
    <row r="15" spans="2:15" s="66" customFormat="1" ht="66" customHeight="1" outlineLevel="1" x14ac:dyDescent="0.25">
      <c r="B15" s="111" t="s">
        <v>59</v>
      </c>
      <c r="C15" s="109" t="s">
        <v>87</v>
      </c>
      <c r="D15" s="109" t="s">
        <v>88</v>
      </c>
      <c r="E15" s="75" t="s">
        <v>89</v>
      </c>
      <c r="F15" s="80" t="s">
        <v>92</v>
      </c>
      <c r="G15" s="81"/>
      <c r="H15" s="84" t="s">
        <v>78</v>
      </c>
      <c r="I15" s="85"/>
      <c r="J15" s="67"/>
      <c r="K15" s="65"/>
      <c r="L15" s="65"/>
      <c r="M15" s="65"/>
      <c r="N15" s="65"/>
      <c r="O15" s="65"/>
    </row>
    <row r="16" spans="2:15" s="66" customFormat="1" ht="66" customHeight="1" outlineLevel="1" x14ac:dyDescent="0.25">
      <c r="B16" s="112"/>
      <c r="C16" s="110"/>
      <c r="D16" s="110"/>
      <c r="E16" s="75" t="s">
        <v>90</v>
      </c>
      <c r="F16" s="80" t="s">
        <v>93</v>
      </c>
      <c r="G16" s="81"/>
      <c r="H16" s="88"/>
      <c r="I16" s="89"/>
      <c r="J16" s="67"/>
      <c r="K16" s="65"/>
      <c r="L16" s="65"/>
      <c r="M16" s="65"/>
      <c r="N16" s="65"/>
      <c r="O16" s="65"/>
    </row>
    <row r="17" spans="2:15" s="66" customFormat="1" ht="105" customHeight="1" outlineLevel="1" x14ac:dyDescent="0.25">
      <c r="B17" s="111" t="s">
        <v>60</v>
      </c>
      <c r="C17" s="109" t="s">
        <v>85</v>
      </c>
      <c r="D17" s="109" t="s">
        <v>123</v>
      </c>
      <c r="E17" s="75" t="s">
        <v>89</v>
      </c>
      <c r="F17" s="80" t="s">
        <v>94</v>
      </c>
      <c r="G17" s="81"/>
      <c r="H17" s="84" t="s">
        <v>78</v>
      </c>
      <c r="I17" s="85"/>
      <c r="J17" s="67"/>
      <c r="K17" s="65"/>
      <c r="L17" s="65"/>
      <c r="M17" s="65"/>
      <c r="N17" s="65"/>
      <c r="O17" s="65"/>
    </row>
    <row r="18" spans="2:15" s="66" customFormat="1" ht="105" customHeight="1" outlineLevel="1" x14ac:dyDescent="0.25">
      <c r="B18" s="112"/>
      <c r="C18" s="110"/>
      <c r="D18" s="110"/>
      <c r="E18" s="75" t="s">
        <v>90</v>
      </c>
      <c r="F18" s="80" t="s">
        <v>92</v>
      </c>
      <c r="G18" s="81"/>
      <c r="H18" s="88"/>
      <c r="I18" s="89"/>
      <c r="J18" s="67"/>
      <c r="K18" s="65"/>
      <c r="L18" s="65"/>
      <c r="M18" s="65"/>
      <c r="N18" s="65"/>
      <c r="O18" s="65"/>
    </row>
    <row r="19" spans="2:15" s="66" customFormat="1" ht="67.5" customHeight="1" outlineLevel="1" x14ac:dyDescent="0.25">
      <c r="B19" s="111" t="s">
        <v>61</v>
      </c>
      <c r="C19" s="109" t="s">
        <v>85</v>
      </c>
      <c r="D19" s="109" t="s">
        <v>95</v>
      </c>
      <c r="E19" s="75" t="s">
        <v>96</v>
      </c>
      <c r="F19" s="80" t="s">
        <v>94</v>
      </c>
      <c r="G19" s="81"/>
      <c r="H19" s="84" t="s">
        <v>78</v>
      </c>
      <c r="I19" s="85"/>
      <c r="J19" s="67"/>
      <c r="K19" s="65"/>
      <c r="L19" s="65"/>
      <c r="M19" s="65"/>
      <c r="N19" s="65"/>
      <c r="O19" s="65"/>
    </row>
    <row r="20" spans="2:15" s="66" customFormat="1" ht="67.5" customHeight="1" outlineLevel="1" x14ac:dyDescent="0.25">
      <c r="B20" s="112"/>
      <c r="C20" s="110"/>
      <c r="D20" s="110"/>
      <c r="E20" s="75" t="s">
        <v>90</v>
      </c>
      <c r="F20" s="80" t="s">
        <v>92</v>
      </c>
      <c r="G20" s="81"/>
      <c r="H20" s="88"/>
      <c r="I20" s="89"/>
      <c r="J20" s="67"/>
      <c r="K20" s="65"/>
      <c r="L20" s="65"/>
      <c r="M20" s="65"/>
      <c r="N20" s="65"/>
      <c r="O20" s="65"/>
    </row>
    <row r="21" spans="2:15" s="66" customFormat="1" ht="41.25" customHeight="1" outlineLevel="1" x14ac:dyDescent="0.25">
      <c r="B21" s="111" t="s">
        <v>63</v>
      </c>
      <c r="C21" s="109" t="s">
        <v>101</v>
      </c>
      <c r="D21" s="109" t="s">
        <v>102</v>
      </c>
      <c r="E21" s="75" t="s">
        <v>103</v>
      </c>
      <c r="F21" s="115" t="s">
        <v>106</v>
      </c>
      <c r="G21" s="116"/>
      <c r="H21" s="84" t="s">
        <v>78</v>
      </c>
      <c r="I21" s="85"/>
      <c r="J21" s="67"/>
      <c r="K21" s="65"/>
      <c r="L21" s="65"/>
      <c r="M21" s="65"/>
      <c r="N21" s="65"/>
      <c r="O21" s="65"/>
    </row>
    <row r="22" spans="2:15" s="66" customFormat="1" ht="41.25" customHeight="1" outlineLevel="1" x14ac:dyDescent="0.25">
      <c r="B22" s="114"/>
      <c r="C22" s="113"/>
      <c r="D22" s="113"/>
      <c r="E22" s="75" t="s">
        <v>104</v>
      </c>
      <c r="F22" s="117"/>
      <c r="G22" s="118"/>
      <c r="H22" s="86"/>
      <c r="I22" s="87"/>
      <c r="J22" s="67"/>
      <c r="K22" s="65"/>
      <c r="L22" s="65"/>
      <c r="M22" s="65"/>
      <c r="N22" s="65"/>
      <c r="O22" s="65"/>
    </row>
    <row r="23" spans="2:15" s="66" customFormat="1" ht="41.25" customHeight="1" outlineLevel="1" x14ac:dyDescent="0.25">
      <c r="B23" s="112"/>
      <c r="C23" s="110"/>
      <c r="D23" s="110"/>
      <c r="E23" s="75" t="s">
        <v>105</v>
      </c>
      <c r="F23" s="80" t="s">
        <v>107</v>
      </c>
      <c r="G23" s="81"/>
      <c r="H23" s="88"/>
      <c r="I23" s="89"/>
      <c r="J23" s="67"/>
      <c r="K23" s="65"/>
      <c r="L23" s="65"/>
      <c r="M23" s="65"/>
      <c r="N23" s="65"/>
      <c r="O23" s="65"/>
    </row>
    <row r="24" spans="2:15" s="66" customFormat="1" ht="105" customHeight="1" outlineLevel="1" x14ac:dyDescent="0.25">
      <c r="B24" s="75" t="s">
        <v>64</v>
      </c>
      <c r="C24" s="77" t="s">
        <v>97</v>
      </c>
      <c r="D24" s="76" t="s">
        <v>98</v>
      </c>
      <c r="E24" s="75" t="s">
        <v>99</v>
      </c>
      <c r="F24" s="80" t="s">
        <v>100</v>
      </c>
      <c r="G24" s="81"/>
      <c r="H24" s="82" t="s">
        <v>79</v>
      </c>
      <c r="I24" s="83"/>
      <c r="J24" s="67"/>
      <c r="K24" s="65"/>
      <c r="L24" s="65"/>
      <c r="M24" s="65"/>
      <c r="N24" s="65"/>
      <c r="O24" s="65"/>
    </row>
    <row r="25" spans="2:15" s="66" customFormat="1" ht="106.5" customHeight="1" outlineLevel="1" x14ac:dyDescent="0.25">
      <c r="B25" s="111" t="s">
        <v>116</v>
      </c>
      <c r="C25" s="109" t="s">
        <v>113</v>
      </c>
      <c r="D25" s="109" t="s">
        <v>125</v>
      </c>
      <c r="E25" s="75" t="s">
        <v>114</v>
      </c>
      <c r="F25" s="80" t="s">
        <v>107</v>
      </c>
      <c r="G25" s="81"/>
      <c r="H25" s="84" t="s">
        <v>78</v>
      </c>
      <c r="I25" s="85"/>
      <c r="J25" s="67"/>
      <c r="K25" s="65"/>
      <c r="L25" s="65"/>
      <c r="M25" s="65"/>
      <c r="N25" s="65"/>
      <c r="O25" s="65"/>
    </row>
    <row r="26" spans="2:15" s="66" customFormat="1" ht="106.5" customHeight="1" outlineLevel="1" x14ac:dyDescent="0.25">
      <c r="B26" s="112"/>
      <c r="C26" s="110"/>
      <c r="D26" s="110"/>
      <c r="E26" s="75" t="s">
        <v>89</v>
      </c>
      <c r="F26" s="80" t="s">
        <v>115</v>
      </c>
      <c r="G26" s="81"/>
      <c r="H26" s="88"/>
      <c r="I26" s="89"/>
      <c r="J26" s="67"/>
      <c r="K26" s="65"/>
      <c r="L26" s="65"/>
      <c r="M26" s="65"/>
      <c r="N26" s="65"/>
      <c r="O26" s="65"/>
    </row>
    <row r="27" spans="2:15" s="66" customFormat="1" ht="87.75" customHeight="1" outlineLevel="1" x14ac:dyDescent="0.25">
      <c r="B27" s="75" t="s">
        <v>117</v>
      </c>
      <c r="C27" s="77" t="s">
        <v>85</v>
      </c>
      <c r="D27" s="76" t="s">
        <v>74</v>
      </c>
      <c r="E27" s="75" t="s">
        <v>114</v>
      </c>
      <c r="F27" s="80" t="s">
        <v>80</v>
      </c>
      <c r="G27" s="81" t="e">
        <f>F27*E27</f>
        <v>#VALUE!</v>
      </c>
      <c r="H27" s="82" t="s">
        <v>78</v>
      </c>
      <c r="I27" s="83"/>
      <c r="J27" s="67"/>
      <c r="K27" s="65"/>
      <c r="L27" s="65"/>
      <c r="M27" s="65"/>
      <c r="N27" s="65"/>
      <c r="O27" s="65"/>
    </row>
    <row r="28" spans="2:15" s="66" customFormat="1" ht="91.5" customHeight="1" outlineLevel="1" x14ac:dyDescent="0.25">
      <c r="B28" s="75" t="s">
        <v>121</v>
      </c>
      <c r="C28" s="77" t="s">
        <v>86</v>
      </c>
      <c r="D28" s="76" t="s">
        <v>77</v>
      </c>
      <c r="E28" s="75" t="s">
        <v>119</v>
      </c>
      <c r="F28" s="80" t="s">
        <v>82</v>
      </c>
      <c r="G28" s="81"/>
      <c r="H28" s="82" t="s">
        <v>78</v>
      </c>
      <c r="I28" s="83"/>
      <c r="J28" s="67"/>
      <c r="K28" s="65"/>
      <c r="L28" s="65"/>
      <c r="M28" s="65"/>
      <c r="N28" s="65"/>
      <c r="O28" s="65"/>
    </row>
    <row r="29" spans="2:15" s="66" customFormat="1" ht="42.75" customHeight="1" outlineLevel="1" x14ac:dyDescent="0.25">
      <c r="B29" s="111" t="s">
        <v>122</v>
      </c>
      <c r="C29" s="109" t="s">
        <v>86</v>
      </c>
      <c r="D29" s="109" t="s">
        <v>76</v>
      </c>
      <c r="E29" s="75" t="s">
        <v>114</v>
      </c>
      <c r="F29" s="115" t="s">
        <v>81</v>
      </c>
      <c r="G29" s="116"/>
      <c r="H29" s="84" t="s">
        <v>79</v>
      </c>
      <c r="I29" s="85"/>
      <c r="J29" s="67"/>
      <c r="K29" s="65"/>
      <c r="L29" s="65"/>
      <c r="M29" s="65"/>
      <c r="N29" s="65"/>
      <c r="O29" s="65"/>
    </row>
    <row r="30" spans="2:15" s="66" customFormat="1" ht="42.75" customHeight="1" outlineLevel="1" x14ac:dyDescent="0.25">
      <c r="B30" s="112"/>
      <c r="C30" s="110"/>
      <c r="D30" s="110"/>
      <c r="E30" s="75" t="s">
        <v>89</v>
      </c>
      <c r="F30" s="117"/>
      <c r="G30" s="118"/>
      <c r="H30" s="88"/>
      <c r="I30" s="89"/>
      <c r="J30" s="67"/>
      <c r="K30" s="65"/>
      <c r="L30" s="65"/>
      <c r="M30" s="65"/>
      <c r="N30" s="65"/>
      <c r="O30" s="65"/>
    </row>
  </sheetData>
  <sheetProtection selectLockedCells="1"/>
  <autoFilter ref="B11:G12" xr:uid="{00000000-0009-0000-0000-000000000000}">
    <filterColumn colId="0" showButton="0"/>
    <filterColumn colId="1" showButton="0"/>
    <filterColumn colId="2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C30D80E8-4FC3-4C32-B99D-5268A14C1815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397D06ED-93C4-433D-AC78-BB875DAE4C33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87ABFEEA-85F8-43E6-AD92-DE344840A38D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66">
    <mergeCell ref="H29:I30"/>
    <mergeCell ref="B29:B30"/>
    <mergeCell ref="C29:C30"/>
    <mergeCell ref="D29:D30"/>
    <mergeCell ref="F29:G30"/>
    <mergeCell ref="B13:B14"/>
    <mergeCell ref="B15:B16"/>
    <mergeCell ref="B17:B18"/>
    <mergeCell ref="B19:B20"/>
    <mergeCell ref="B25:B26"/>
    <mergeCell ref="H24:I24"/>
    <mergeCell ref="C25:C26"/>
    <mergeCell ref="D25:D26"/>
    <mergeCell ref="F25:G25"/>
    <mergeCell ref="H25:I26"/>
    <mergeCell ref="D21:D23"/>
    <mergeCell ref="B21:B23"/>
    <mergeCell ref="F23:G23"/>
    <mergeCell ref="F21:G22"/>
    <mergeCell ref="F26:G26"/>
    <mergeCell ref="C21:C23"/>
    <mergeCell ref="F24:G24"/>
    <mergeCell ref="C11:C12"/>
    <mergeCell ref="D11:D12"/>
    <mergeCell ref="C15:C16"/>
    <mergeCell ref="D15:D16"/>
    <mergeCell ref="F15:G15"/>
    <mergeCell ref="F16:G16"/>
    <mergeCell ref="F13:G13"/>
    <mergeCell ref="D13:D14"/>
    <mergeCell ref="E13:E14"/>
    <mergeCell ref="H6:I6"/>
    <mergeCell ref="C7:G7"/>
    <mergeCell ref="D5:G5"/>
    <mergeCell ref="D6:G6"/>
    <mergeCell ref="C19:C20"/>
    <mergeCell ref="D19:D20"/>
    <mergeCell ref="F19:G19"/>
    <mergeCell ref="H19:I20"/>
    <mergeCell ref="F20:G20"/>
    <mergeCell ref="F11:G12"/>
    <mergeCell ref="H15:I16"/>
    <mergeCell ref="D17:D18"/>
    <mergeCell ref="C17:C18"/>
    <mergeCell ref="F17:G17"/>
    <mergeCell ref="F18:G18"/>
    <mergeCell ref="H17:I18"/>
    <mergeCell ref="H21:I23"/>
    <mergeCell ref="H13:I14"/>
    <mergeCell ref="C1:I2"/>
    <mergeCell ref="B11:B12"/>
    <mergeCell ref="C8:G8"/>
    <mergeCell ref="C10:I10"/>
    <mergeCell ref="C3:G3"/>
    <mergeCell ref="H3:I3"/>
    <mergeCell ref="C4:G4"/>
    <mergeCell ref="H11:I12"/>
    <mergeCell ref="F14:G14"/>
    <mergeCell ref="E11:E12"/>
    <mergeCell ref="H4:I4"/>
    <mergeCell ref="C9:I9"/>
    <mergeCell ref="H5:I5"/>
    <mergeCell ref="F27:G27"/>
    <mergeCell ref="F28:G28"/>
    <mergeCell ref="H27:I27"/>
    <mergeCell ref="H28:I28"/>
  </mergeCells>
  <phoneticPr fontId="4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57</v>
      </c>
    </row>
    <row r="6" spans="1:1" x14ac:dyDescent="0.25">
      <c r="A6" t="s">
        <v>55</v>
      </c>
    </row>
    <row r="7" spans="1:1" x14ac:dyDescent="0.25">
      <c r="A7" t="s">
        <v>56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" customWidth="1"/>
    <col min="2" max="2" width="23.7109375" style="1" customWidth="1"/>
    <col min="3" max="5" width="16.7109375" style="3" customWidth="1"/>
    <col min="6" max="6" width="2.7109375" style="1" customWidth="1"/>
    <col min="7" max="7" width="23.7109375" style="1" customWidth="1"/>
    <col min="8" max="10" width="16.7109375" style="3" customWidth="1"/>
    <col min="11" max="16384" width="9.140625" style="1"/>
  </cols>
  <sheetData>
    <row r="2" spans="2:10" ht="39.950000000000003" customHeight="1" x14ac:dyDescent="0.25">
      <c r="B2" s="120" t="s">
        <v>8</v>
      </c>
      <c r="C2" s="120"/>
      <c r="D2" s="120"/>
      <c r="E2" s="120"/>
      <c r="G2" s="119" t="s">
        <v>7</v>
      </c>
      <c r="H2" s="119"/>
      <c r="I2" s="119"/>
      <c r="J2" s="119"/>
    </row>
    <row r="3" spans="2:10" s="2" customFormat="1" ht="60" customHeight="1" x14ac:dyDescent="0.25">
      <c r="B3" s="57" t="s">
        <v>9</v>
      </c>
      <c r="C3" s="58" t="s">
        <v>10</v>
      </c>
      <c r="D3" s="58" t="s">
        <v>11</v>
      </c>
      <c r="E3" s="58" t="s">
        <v>12</v>
      </c>
      <c r="G3" s="57" t="s">
        <v>9</v>
      </c>
      <c r="H3" s="58" t="s">
        <v>10</v>
      </c>
      <c r="I3" s="58" t="s">
        <v>11</v>
      </c>
      <c r="J3" s="58" t="s">
        <v>12</v>
      </c>
    </row>
    <row r="4" spans="2:10" ht="20.100000000000001" customHeight="1" x14ac:dyDescent="0.25">
      <c r="B4" s="59" t="s">
        <v>13</v>
      </c>
      <c r="C4" s="62">
        <v>2200</v>
      </c>
      <c r="D4" s="60">
        <f>(C4/170)*2</f>
        <v>25.882352941176471</v>
      </c>
      <c r="E4" s="60">
        <f>D4*$E$9</f>
        <v>38.82352941176471</v>
      </c>
      <c r="G4" s="59" t="s">
        <v>13</v>
      </c>
      <c r="H4" s="55">
        <v>2200</v>
      </c>
      <c r="I4" s="60">
        <f>(H4/170)*2</f>
        <v>25.882352941176471</v>
      </c>
      <c r="J4" s="60">
        <f>I4*$J$9</f>
        <v>33.647058823529413</v>
      </c>
    </row>
    <row r="5" spans="2:10" ht="20.100000000000001" customHeight="1" x14ac:dyDescent="0.25">
      <c r="B5" s="59" t="s">
        <v>15</v>
      </c>
      <c r="C5" s="62">
        <v>2800</v>
      </c>
      <c r="D5" s="60">
        <f>(C5/170)*2</f>
        <v>32.941176470588232</v>
      </c>
      <c r="E5" s="60">
        <f>D5*$E$9</f>
        <v>49.411764705882348</v>
      </c>
      <c r="G5" s="59" t="s">
        <v>14</v>
      </c>
      <c r="H5" s="55">
        <v>2200</v>
      </c>
      <c r="I5" s="60">
        <f>(H5/170)*2</f>
        <v>25.882352941176471</v>
      </c>
      <c r="J5" s="60">
        <f>I5*$J$9</f>
        <v>33.647058823529413</v>
      </c>
    </row>
    <row r="6" spans="2:10" ht="20.100000000000001" customHeight="1" x14ac:dyDescent="0.25">
      <c r="B6" s="59" t="s">
        <v>16</v>
      </c>
      <c r="C6" s="62">
        <v>1200</v>
      </c>
      <c r="D6" s="60">
        <f>(C6/170)*2</f>
        <v>14.117647058823529</v>
      </c>
      <c r="E6" s="60">
        <f>D6*$E$9</f>
        <v>21.176470588235293</v>
      </c>
      <c r="G6" s="59" t="s">
        <v>16</v>
      </c>
      <c r="H6" s="55">
        <v>1200</v>
      </c>
      <c r="I6" s="60">
        <f>(H6/170)*2</f>
        <v>14.117647058823529</v>
      </c>
      <c r="J6" s="60">
        <f>I6*$J$9</f>
        <v>18.352941176470587</v>
      </c>
    </row>
    <row r="7" spans="2:10" ht="20.100000000000001" customHeight="1" x14ac:dyDescent="0.25">
      <c r="B7" s="121" t="s">
        <v>18</v>
      </c>
      <c r="C7" s="121"/>
      <c r="D7" s="121"/>
      <c r="E7" s="61">
        <f>SUM(E4:E6)</f>
        <v>109.41176470588235</v>
      </c>
      <c r="G7" s="121" t="s">
        <v>17</v>
      </c>
      <c r="H7" s="121"/>
      <c r="I7" s="121"/>
      <c r="J7" s="61">
        <f>SUM(J4:J6)</f>
        <v>85.64705882352942</v>
      </c>
    </row>
    <row r="9" spans="2:10" ht="20.100000000000001" customHeight="1" x14ac:dyDescent="0.25">
      <c r="B9" s="121" t="s">
        <v>46</v>
      </c>
      <c r="C9" s="121"/>
      <c r="D9" s="121"/>
      <c r="E9" s="63">
        <v>1.5</v>
      </c>
      <c r="G9" s="121" t="s">
        <v>47</v>
      </c>
      <c r="H9" s="121"/>
      <c r="I9" s="121"/>
      <c r="J9" s="56">
        <v>1.3</v>
      </c>
    </row>
    <row r="11" spans="2:10" ht="20.100000000000001" customHeight="1" x14ac:dyDescent="0.25">
      <c r="B11" s="2" t="s">
        <v>48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6" customWidth="1"/>
    <col min="2" max="2" width="25.42578125" style="6" customWidth="1"/>
    <col min="3" max="3" width="10" style="6" bestFit="1" customWidth="1"/>
    <col min="4" max="4" width="12" style="6" bestFit="1" customWidth="1"/>
    <col min="5" max="5" width="8.7109375" style="6" bestFit="1" customWidth="1"/>
    <col min="6" max="6" width="13.42578125" style="6" customWidth="1"/>
    <col min="7" max="7" width="6.28515625" style="6" customWidth="1"/>
    <col min="8" max="8" width="10.7109375" style="6" customWidth="1"/>
    <col min="9" max="9" width="10.5703125" style="6" customWidth="1"/>
    <col min="10" max="10" width="11" style="6" customWidth="1"/>
    <col min="11" max="12" width="9.28515625" style="6" bestFit="1" customWidth="1"/>
    <col min="13" max="256" width="9.140625" style="6"/>
    <col min="257" max="257" width="3.42578125" style="6" customWidth="1"/>
    <col min="258" max="258" width="25.42578125" style="6" customWidth="1"/>
    <col min="259" max="259" width="10" style="6" bestFit="1" customWidth="1"/>
    <col min="260" max="260" width="12" style="6" bestFit="1" customWidth="1"/>
    <col min="261" max="261" width="8.7109375" style="6" bestFit="1" customWidth="1"/>
    <col min="262" max="262" width="13.42578125" style="6" customWidth="1"/>
    <col min="263" max="263" width="6.28515625" style="6" customWidth="1"/>
    <col min="264" max="512" width="9.140625" style="6"/>
    <col min="513" max="513" width="3.42578125" style="6" customWidth="1"/>
    <col min="514" max="514" width="25.42578125" style="6" customWidth="1"/>
    <col min="515" max="515" width="10" style="6" bestFit="1" customWidth="1"/>
    <col min="516" max="516" width="12" style="6" bestFit="1" customWidth="1"/>
    <col min="517" max="517" width="8.7109375" style="6" bestFit="1" customWidth="1"/>
    <col min="518" max="518" width="13.42578125" style="6" customWidth="1"/>
    <col min="519" max="519" width="6.28515625" style="6" customWidth="1"/>
    <col min="520" max="768" width="9.140625" style="6"/>
    <col min="769" max="769" width="3.42578125" style="6" customWidth="1"/>
    <col min="770" max="770" width="25.42578125" style="6" customWidth="1"/>
    <col min="771" max="771" width="10" style="6" bestFit="1" customWidth="1"/>
    <col min="772" max="772" width="12" style="6" bestFit="1" customWidth="1"/>
    <col min="773" max="773" width="8.7109375" style="6" bestFit="1" customWidth="1"/>
    <col min="774" max="774" width="13.42578125" style="6" customWidth="1"/>
    <col min="775" max="775" width="6.28515625" style="6" customWidth="1"/>
    <col min="776" max="1024" width="9.140625" style="6"/>
    <col min="1025" max="1025" width="3.42578125" style="6" customWidth="1"/>
    <col min="1026" max="1026" width="25.42578125" style="6" customWidth="1"/>
    <col min="1027" max="1027" width="10" style="6" bestFit="1" customWidth="1"/>
    <col min="1028" max="1028" width="12" style="6" bestFit="1" customWidth="1"/>
    <col min="1029" max="1029" width="8.7109375" style="6" bestFit="1" customWidth="1"/>
    <col min="1030" max="1030" width="13.42578125" style="6" customWidth="1"/>
    <col min="1031" max="1031" width="6.28515625" style="6" customWidth="1"/>
    <col min="1032" max="1280" width="9.140625" style="6"/>
    <col min="1281" max="1281" width="3.42578125" style="6" customWidth="1"/>
    <col min="1282" max="1282" width="25.42578125" style="6" customWidth="1"/>
    <col min="1283" max="1283" width="10" style="6" bestFit="1" customWidth="1"/>
    <col min="1284" max="1284" width="12" style="6" bestFit="1" customWidth="1"/>
    <col min="1285" max="1285" width="8.7109375" style="6" bestFit="1" customWidth="1"/>
    <col min="1286" max="1286" width="13.42578125" style="6" customWidth="1"/>
    <col min="1287" max="1287" width="6.28515625" style="6" customWidth="1"/>
    <col min="1288" max="1536" width="9.140625" style="6"/>
    <col min="1537" max="1537" width="3.42578125" style="6" customWidth="1"/>
    <col min="1538" max="1538" width="25.42578125" style="6" customWidth="1"/>
    <col min="1539" max="1539" width="10" style="6" bestFit="1" customWidth="1"/>
    <col min="1540" max="1540" width="12" style="6" bestFit="1" customWidth="1"/>
    <col min="1541" max="1541" width="8.7109375" style="6" bestFit="1" customWidth="1"/>
    <col min="1542" max="1542" width="13.42578125" style="6" customWidth="1"/>
    <col min="1543" max="1543" width="6.28515625" style="6" customWidth="1"/>
    <col min="1544" max="1792" width="9.140625" style="6"/>
    <col min="1793" max="1793" width="3.42578125" style="6" customWidth="1"/>
    <col min="1794" max="1794" width="25.42578125" style="6" customWidth="1"/>
    <col min="1795" max="1795" width="10" style="6" bestFit="1" customWidth="1"/>
    <col min="1796" max="1796" width="12" style="6" bestFit="1" customWidth="1"/>
    <col min="1797" max="1797" width="8.7109375" style="6" bestFit="1" customWidth="1"/>
    <col min="1798" max="1798" width="13.42578125" style="6" customWidth="1"/>
    <col min="1799" max="1799" width="6.28515625" style="6" customWidth="1"/>
    <col min="1800" max="2048" width="9.140625" style="6"/>
    <col min="2049" max="2049" width="3.42578125" style="6" customWidth="1"/>
    <col min="2050" max="2050" width="25.42578125" style="6" customWidth="1"/>
    <col min="2051" max="2051" width="10" style="6" bestFit="1" customWidth="1"/>
    <col min="2052" max="2052" width="12" style="6" bestFit="1" customWidth="1"/>
    <col min="2053" max="2053" width="8.7109375" style="6" bestFit="1" customWidth="1"/>
    <col min="2054" max="2054" width="13.42578125" style="6" customWidth="1"/>
    <col min="2055" max="2055" width="6.28515625" style="6" customWidth="1"/>
    <col min="2056" max="2304" width="9.140625" style="6"/>
    <col min="2305" max="2305" width="3.42578125" style="6" customWidth="1"/>
    <col min="2306" max="2306" width="25.42578125" style="6" customWidth="1"/>
    <col min="2307" max="2307" width="10" style="6" bestFit="1" customWidth="1"/>
    <col min="2308" max="2308" width="12" style="6" bestFit="1" customWidth="1"/>
    <col min="2309" max="2309" width="8.7109375" style="6" bestFit="1" customWidth="1"/>
    <col min="2310" max="2310" width="13.42578125" style="6" customWidth="1"/>
    <col min="2311" max="2311" width="6.28515625" style="6" customWidth="1"/>
    <col min="2312" max="2560" width="9.140625" style="6"/>
    <col min="2561" max="2561" width="3.42578125" style="6" customWidth="1"/>
    <col min="2562" max="2562" width="25.42578125" style="6" customWidth="1"/>
    <col min="2563" max="2563" width="10" style="6" bestFit="1" customWidth="1"/>
    <col min="2564" max="2564" width="12" style="6" bestFit="1" customWidth="1"/>
    <col min="2565" max="2565" width="8.7109375" style="6" bestFit="1" customWidth="1"/>
    <col min="2566" max="2566" width="13.42578125" style="6" customWidth="1"/>
    <col min="2567" max="2567" width="6.28515625" style="6" customWidth="1"/>
    <col min="2568" max="2816" width="9.140625" style="6"/>
    <col min="2817" max="2817" width="3.42578125" style="6" customWidth="1"/>
    <col min="2818" max="2818" width="25.42578125" style="6" customWidth="1"/>
    <col min="2819" max="2819" width="10" style="6" bestFit="1" customWidth="1"/>
    <col min="2820" max="2820" width="12" style="6" bestFit="1" customWidth="1"/>
    <col min="2821" max="2821" width="8.7109375" style="6" bestFit="1" customWidth="1"/>
    <col min="2822" max="2822" width="13.42578125" style="6" customWidth="1"/>
    <col min="2823" max="2823" width="6.28515625" style="6" customWidth="1"/>
    <col min="2824" max="3072" width="9.140625" style="6"/>
    <col min="3073" max="3073" width="3.42578125" style="6" customWidth="1"/>
    <col min="3074" max="3074" width="25.42578125" style="6" customWidth="1"/>
    <col min="3075" max="3075" width="10" style="6" bestFit="1" customWidth="1"/>
    <col min="3076" max="3076" width="12" style="6" bestFit="1" customWidth="1"/>
    <col min="3077" max="3077" width="8.7109375" style="6" bestFit="1" customWidth="1"/>
    <col min="3078" max="3078" width="13.42578125" style="6" customWidth="1"/>
    <col min="3079" max="3079" width="6.28515625" style="6" customWidth="1"/>
    <col min="3080" max="3328" width="9.140625" style="6"/>
    <col min="3329" max="3329" width="3.42578125" style="6" customWidth="1"/>
    <col min="3330" max="3330" width="25.42578125" style="6" customWidth="1"/>
    <col min="3331" max="3331" width="10" style="6" bestFit="1" customWidth="1"/>
    <col min="3332" max="3332" width="12" style="6" bestFit="1" customWidth="1"/>
    <col min="3333" max="3333" width="8.7109375" style="6" bestFit="1" customWidth="1"/>
    <col min="3334" max="3334" width="13.42578125" style="6" customWidth="1"/>
    <col min="3335" max="3335" width="6.28515625" style="6" customWidth="1"/>
    <col min="3336" max="3584" width="9.140625" style="6"/>
    <col min="3585" max="3585" width="3.42578125" style="6" customWidth="1"/>
    <col min="3586" max="3586" width="25.42578125" style="6" customWidth="1"/>
    <col min="3587" max="3587" width="10" style="6" bestFit="1" customWidth="1"/>
    <col min="3588" max="3588" width="12" style="6" bestFit="1" customWidth="1"/>
    <col min="3589" max="3589" width="8.7109375" style="6" bestFit="1" customWidth="1"/>
    <col min="3590" max="3590" width="13.42578125" style="6" customWidth="1"/>
    <col min="3591" max="3591" width="6.28515625" style="6" customWidth="1"/>
    <col min="3592" max="3840" width="9.140625" style="6"/>
    <col min="3841" max="3841" width="3.42578125" style="6" customWidth="1"/>
    <col min="3842" max="3842" width="25.42578125" style="6" customWidth="1"/>
    <col min="3843" max="3843" width="10" style="6" bestFit="1" customWidth="1"/>
    <col min="3844" max="3844" width="12" style="6" bestFit="1" customWidth="1"/>
    <col min="3845" max="3845" width="8.7109375" style="6" bestFit="1" customWidth="1"/>
    <col min="3846" max="3846" width="13.42578125" style="6" customWidth="1"/>
    <col min="3847" max="3847" width="6.28515625" style="6" customWidth="1"/>
    <col min="3848" max="4096" width="9.140625" style="6"/>
    <col min="4097" max="4097" width="3.42578125" style="6" customWidth="1"/>
    <col min="4098" max="4098" width="25.42578125" style="6" customWidth="1"/>
    <col min="4099" max="4099" width="10" style="6" bestFit="1" customWidth="1"/>
    <col min="4100" max="4100" width="12" style="6" bestFit="1" customWidth="1"/>
    <col min="4101" max="4101" width="8.7109375" style="6" bestFit="1" customWidth="1"/>
    <col min="4102" max="4102" width="13.42578125" style="6" customWidth="1"/>
    <col min="4103" max="4103" width="6.28515625" style="6" customWidth="1"/>
    <col min="4104" max="4352" width="9.140625" style="6"/>
    <col min="4353" max="4353" width="3.42578125" style="6" customWidth="1"/>
    <col min="4354" max="4354" width="25.42578125" style="6" customWidth="1"/>
    <col min="4355" max="4355" width="10" style="6" bestFit="1" customWidth="1"/>
    <col min="4356" max="4356" width="12" style="6" bestFit="1" customWidth="1"/>
    <col min="4357" max="4357" width="8.7109375" style="6" bestFit="1" customWidth="1"/>
    <col min="4358" max="4358" width="13.42578125" style="6" customWidth="1"/>
    <col min="4359" max="4359" width="6.28515625" style="6" customWidth="1"/>
    <col min="4360" max="4608" width="9.140625" style="6"/>
    <col min="4609" max="4609" width="3.42578125" style="6" customWidth="1"/>
    <col min="4610" max="4610" width="25.42578125" style="6" customWidth="1"/>
    <col min="4611" max="4611" width="10" style="6" bestFit="1" customWidth="1"/>
    <col min="4612" max="4612" width="12" style="6" bestFit="1" customWidth="1"/>
    <col min="4613" max="4613" width="8.7109375" style="6" bestFit="1" customWidth="1"/>
    <col min="4614" max="4614" width="13.42578125" style="6" customWidth="1"/>
    <col min="4615" max="4615" width="6.28515625" style="6" customWidth="1"/>
    <col min="4616" max="4864" width="9.140625" style="6"/>
    <col min="4865" max="4865" width="3.42578125" style="6" customWidth="1"/>
    <col min="4866" max="4866" width="25.42578125" style="6" customWidth="1"/>
    <col min="4867" max="4867" width="10" style="6" bestFit="1" customWidth="1"/>
    <col min="4868" max="4868" width="12" style="6" bestFit="1" customWidth="1"/>
    <col min="4869" max="4869" width="8.7109375" style="6" bestFit="1" customWidth="1"/>
    <col min="4870" max="4870" width="13.42578125" style="6" customWidth="1"/>
    <col min="4871" max="4871" width="6.28515625" style="6" customWidth="1"/>
    <col min="4872" max="5120" width="9.140625" style="6"/>
    <col min="5121" max="5121" width="3.42578125" style="6" customWidth="1"/>
    <col min="5122" max="5122" width="25.42578125" style="6" customWidth="1"/>
    <col min="5123" max="5123" width="10" style="6" bestFit="1" customWidth="1"/>
    <col min="5124" max="5124" width="12" style="6" bestFit="1" customWidth="1"/>
    <col min="5125" max="5125" width="8.7109375" style="6" bestFit="1" customWidth="1"/>
    <col min="5126" max="5126" width="13.42578125" style="6" customWidth="1"/>
    <col min="5127" max="5127" width="6.28515625" style="6" customWidth="1"/>
    <col min="5128" max="5376" width="9.140625" style="6"/>
    <col min="5377" max="5377" width="3.42578125" style="6" customWidth="1"/>
    <col min="5378" max="5378" width="25.42578125" style="6" customWidth="1"/>
    <col min="5379" max="5379" width="10" style="6" bestFit="1" customWidth="1"/>
    <col min="5380" max="5380" width="12" style="6" bestFit="1" customWidth="1"/>
    <col min="5381" max="5381" width="8.7109375" style="6" bestFit="1" customWidth="1"/>
    <col min="5382" max="5382" width="13.42578125" style="6" customWidth="1"/>
    <col min="5383" max="5383" width="6.28515625" style="6" customWidth="1"/>
    <col min="5384" max="5632" width="9.140625" style="6"/>
    <col min="5633" max="5633" width="3.42578125" style="6" customWidth="1"/>
    <col min="5634" max="5634" width="25.42578125" style="6" customWidth="1"/>
    <col min="5635" max="5635" width="10" style="6" bestFit="1" customWidth="1"/>
    <col min="5636" max="5636" width="12" style="6" bestFit="1" customWidth="1"/>
    <col min="5637" max="5637" width="8.7109375" style="6" bestFit="1" customWidth="1"/>
    <col min="5638" max="5638" width="13.42578125" style="6" customWidth="1"/>
    <col min="5639" max="5639" width="6.28515625" style="6" customWidth="1"/>
    <col min="5640" max="5888" width="9.140625" style="6"/>
    <col min="5889" max="5889" width="3.42578125" style="6" customWidth="1"/>
    <col min="5890" max="5890" width="25.42578125" style="6" customWidth="1"/>
    <col min="5891" max="5891" width="10" style="6" bestFit="1" customWidth="1"/>
    <col min="5892" max="5892" width="12" style="6" bestFit="1" customWidth="1"/>
    <col min="5893" max="5893" width="8.7109375" style="6" bestFit="1" customWidth="1"/>
    <col min="5894" max="5894" width="13.42578125" style="6" customWidth="1"/>
    <col min="5895" max="5895" width="6.28515625" style="6" customWidth="1"/>
    <col min="5896" max="6144" width="9.140625" style="6"/>
    <col min="6145" max="6145" width="3.42578125" style="6" customWidth="1"/>
    <col min="6146" max="6146" width="25.42578125" style="6" customWidth="1"/>
    <col min="6147" max="6147" width="10" style="6" bestFit="1" customWidth="1"/>
    <col min="6148" max="6148" width="12" style="6" bestFit="1" customWidth="1"/>
    <col min="6149" max="6149" width="8.7109375" style="6" bestFit="1" customWidth="1"/>
    <col min="6150" max="6150" width="13.42578125" style="6" customWidth="1"/>
    <col min="6151" max="6151" width="6.28515625" style="6" customWidth="1"/>
    <col min="6152" max="6400" width="9.140625" style="6"/>
    <col min="6401" max="6401" width="3.42578125" style="6" customWidth="1"/>
    <col min="6402" max="6402" width="25.42578125" style="6" customWidth="1"/>
    <col min="6403" max="6403" width="10" style="6" bestFit="1" customWidth="1"/>
    <col min="6404" max="6404" width="12" style="6" bestFit="1" customWidth="1"/>
    <col min="6405" max="6405" width="8.7109375" style="6" bestFit="1" customWidth="1"/>
    <col min="6406" max="6406" width="13.42578125" style="6" customWidth="1"/>
    <col min="6407" max="6407" width="6.28515625" style="6" customWidth="1"/>
    <col min="6408" max="6656" width="9.140625" style="6"/>
    <col min="6657" max="6657" width="3.42578125" style="6" customWidth="1"/>
    <col min="6658" max="6658" width="25.42578125" style="6" customWidth="1"/>
    <col min="6659" max="6659" width="10" style="6" bestFit="1" customWidth="1"/>
    <col min="6660" max="6660" width="12" style="6" bestFit="1" customWidth="1"/>
    <col min="6661" max="6661" width="8.7109375" style="6" bestFit="1" customWidth="1"/>
    <col min="6662" max="6662" width="13.42578125" style="6" customWidth="1"/>
    <col min="6663" max="6663" width="6.28515625" style="6" customWidth="1"/>
    <col min="6664" max="6912" width="9.140625" style="6"/>
    <col min="6913" max="6913" width="3.42578125" style="6" customWidth="1"/>
    <col min="6914" max="6914" width="25.42578125" style="6" customWidth="1"/>
    <col min="6915" max="6915" width="10" style="6" bestFit="1" customWidth="1"/>
    <col min="6916" max="6916" width="12" style="6" bestFit="1" customWidth="1"/>
    <col min="6917" max="6917" width="8.7109375" style="6" bestFit="1" customWidth="1"/>
    <col min="6918" max="6918" width="13.42578125" style="6" customWidth="1"/>
    <col min="6919" max="6919" width="6.28515625" style="6" customWidth="1"/>
    <col min="6920" max="7168" width="9.140625" style="6"/>
    <col min="7169" max="7169" width="3.42578125" style="6" customWidth="1"/>
    <col min="7170" max="7170" width="25.42578125" style="6" customWidth="1"/>
    <col min="7171" max="7171" width="10" style="6" bestFit="1" customWidth="1"/>
    <col min="7172" max="7172" width="12" style="6" bestFit="1" customWidth="1"/>
    <col min="7173" max="7173" width="8.7109375" style="6" bestFit="1" customWidth="1"/>
    <col min="7174" max="7174" width="13.42578125" style="6" customWidth="1"/>
    <col min="7175" max="7175" width="6.28515625" style="6" customWidth="1"/>
    <col min="7176" max="7424" width="9.140625" style="6"/>
    <col min="7425" max="7425" width="3.42578125" style="6" customWidth="1"/>
    <col min="7426" max="7426" width="25.42578125" style="6" customWidth="1"/>
    <col min="7427" max="7427" width="10" style="6" bestFit="1" customWidth="1"/>
    <col min="7428" max="7428" width="12" style="6" bestFit="1" customWidth="1"/>
    <col min="7429" max="7429" width="8.7109375" style="6" bestFit="1" customWidth="1"/>
    <col min="7430" max="7430" width="13.42578125" style="6" customWidth="1"/>
    <col min="7431" max="7431" width="6.28515625" style="6" customWidth="1"/>
    <col min="7432" max="7680" width="9.140625" style="6"/>
    <col min="7681" max="7681" width="3.42578125" style="6" customWidth="1"/>
    <col min="7682" max="7682" width="25.42578125" style="6" customWidth="1"/>
    <col min="7683" max="7683" width="10" style="6" bestFit="1" customWidth="1"/>
    <col min="7684" max="7684" width="12" style="6" bestFit="1" customWidth="1"/>
    <col min="7685" max="7685" width="8.7109375" style="6" bestFit="1" customWidth="1"/>
    <col min="7686" max="7686" width="13.42578125" style="6" customWidth="1"/>
    <col min="7687" max="7687" width="6.28515625" style="6" customWidth="1"/>
    <col min="7688" max="7936" width="9.140625" style="6"/>
    <col min="7937" max="7937" width="3.42578125" style="6" customWidth="1"/>
    <col min="7938" max="7938" width="25.42578125" style="6" customWidth="1"/>
    <col min="7939" max="7939" width="10" style="6" bestFit="1" customWidth="1"/>
    <col min="7940" max="7940" width="12" style="6" bestFit="1" customWidth="1"/>
    <col min="7941" max="7941" width="8.7109375" style="6" bestFit="1" customWidth="1"/>
    <col min="7942" max="7942" width="13.42578125" style="6" customWidth="1"/>
    <col min="7943" max="7943" width="6.28515625" style="6" customWidth="1"/>
    <col min="7944" max="8192" width="9.140625" style="6"/>
    <col min="8193" max="8193" width="3.42578125" style="6" customWidth="1"/>
    <col min="8194" max="8194" width="25.42578125" style="6" customWidth="1"/>
    <col min="8195" max="8195" width="10" style="6" bestFit="1" customWidth="1"/>
    <col min="8196" max="8196" width="12" style="6" bestFit="1" customWidth="1"/>
    <col min="8197" max="8197" width="8.7109375" style="6" bestFit="1" customWidth="1"/>
    <col min="8198" max="8198" width="13.42578125" style="6" customWidth="1"/>
    <col min="8199" max="8199" width="6.28515625" style="6" customWidth="1"/>
    <col min="8200" max="8448" width="9.140625" style="6"/>
    <col min="8449" max="8449" width="3.42578125" style="6" customWidth="1"/>
    <col min="8450" max="8450" width="25.42578125" style="6" customWidth="1"/>
    <col min="8451" max="8451" width="10" style="6" bestFit="1" customWidth="1"/>
    <col min="8452" max="8452" width="12" style="6" bestFit="1" customWidth="1"/>
    <col min="8453" max="8453" width="8.7109375" style="6" bestFit="1" customWidth="1"/>
    <col min="8454" max="8454" width="13.42578125" style="6" customWidth="1"/>
    <col min="8455" max="8455" width="6.28515625" style="6" customWidth="1"/>
    <col min="8456" max="8704" width="9.140625" style="6"/>
    <col min="8705" max="8705" width="3.42578125" style="6" customWidth="1"/>
    <col min="8706" max="8706" width="25.42578125" style="6" customWidth="1"/>
    <col min="8707" max="8707" width="10" style="6" bestFit="1" customWidth="1"/>
    <col min="8708" max="8708" width="12" style="6" bestFit="1" customWidth="1"/>
    <col min="8709" max="8709" width="8.7109375" style="6" bestFit="1" customWidth="1"/>
    <col min="8710" max="8710" width="13.42578125" style="6" customWidth="1"/>
    <col min="8711" max="8711" width="6.28515625" style="6" customWidth="1"/>
    <col min="8712" max="8960" width="9.140625" style="6"/>
    <col min="8961" max="8961" width="3.42578125" style="6" customWidth="1"/>
    <col min="8962" max="8962" width="25.42578125" style="6" customWidth="1"/>
    <col min="8963" max="8963" width="10" style="6" bestFit="1" customWidth="1"/>
    <col min="8964" max="8964" width="12" style="6" bestFit="1" customWidth="1"/>
    <col min="8965" max="8965" width="8.7109375" style="6" bestFit="1" customWidth="1"/>
    <col min="8966" max="8966" width="13.42578125" style="6" customWidth="1"/>
    <col min="8967" max="8967" width="6.28515625" style="6" customWidth="1"/>
    <col min="8968" max="9216" width="9.140625" style="6"/>
    <col min="9217" max="9217" width="3.42578125" style="6" customWidth="1"/>
    <col min="9218" max="9218" width="25.42578125" style="6" customWidth="1"/>
    <col min="9219" max="9219" width="10" style="6" bestFit="1" customWidth="1"/>
    <col min="9220" max="9220" width="12" style="6" bestFit="1" customWidth="1"/>
    <col min="9221" max="9221" width="8.7109375" style="6" bestFit="1" customWidth="1"/>
    <col min="9222" max="9222" width="13.42578125" style="6" customWidth="1"/>
    <col min="9223" max="9223" width="6.28515625" style="6" customWidth="1"/>
    <col min="9224" max="9472" width="9.140625" style="6"/>
    <col min="9473" max="9473" width="3.42578125" style="6" customWidth="1"/>
    <col min="9474" max="9474" width="25.42578125" style="6" customWidth="1"/>
    <col min="9475" max="9475" width="10" style="6" bestFit="1" customWidth="1"/>
    <col min="9476" max="9476" width="12" style="6" bestFit="1" customWidth="1"/>
    <col min="9477" max="9477" width="8.7109375" style="6" bestFit="1" customWidth="1"/>
    <col min="9478" max="9478" width="13.42578125" style="6" customWidth="1"/>
    <col min="9479" max="9479" width="6.28515625" style="6" customWidth="1"/>
    <col min="9480" max="9728" width="9.140625" style="6"/>
    <col min="9729" max="9729" width="3.42578125" style="6" customWidth="1"/>
    <col min="9730" max="9730" width="25.42578125" style="6" customWidth="1"/>
    <col min="9731" max="9731" width="10" style="6" bestFit="1" customWidth="1"/>
    <col min="9732" max="9732" width="12" style="6" bestFit="1" customWidth="1"/>
    <col min="9733" max="9733" width="8.7109375" style="6" bestFit="1" customWidth="1"/>
    <col min="9734" max="9734" width="13.42578125" style="6" customWidth="1"/>
    <col min="9735" max="9735" width="6.28515625" style="6" customWidth="1"/>
    <col min="9736" max="9984" width="9.140625" style="6"/>
    <col min="9985" max="9985" width="3.42578125" style="6" customWidth="1"/>
    <col min="9986" max="9986" width="25.42578125" style="6" customWidth="1"/>
    <col min="9987" max="9987" width="10" style="6" bestFit="1" customWidth="1"/>
    <col min="9988" max="9988" width="12" style="6" bestFit="1" customWidth="1"/>
    <col min="9989" max="9989" width="8.7109375" style="6" bestFit="1" customWidth="1"/>
    <col min="9990" max="9990" width="13.42578125" style="6" customWidth="1"/>
    <col min="9991" max="9991" width="6.28515625" style="6" customWidth="1"/>
    <col min="9992" max="10240" width="9.140625" style="6"/>
    <col min="10241" max="10241" width="3.42578125" style="6" customWidth="1"/>
    <col min="10242" max="10242" width="25.42578125" style="6" customWidth="1"/>
    <col min="10243" max="10243" width="10" style="6" bestFit="1" customWidth="1"/>
    <col min="10244" max="10244" width="12" style="6" bestFit="1" customWidth="1"/>
    <col min="10245" max="10245" width="8.7109375" style="6" bestFit="1" customWidth="1"/>
    <col min="10246" max="10246" width="13.42578125" style="6" customWidth="1"/>
    <col min="10247" max="10247" width="6.28515625" style="6" customWidth="1"/>
    <col min="10248" max="10496" width="9.140625" style="6"/>
    <col min="10497" max="10497" width="3.42578125" style="6" customWidth="1"/>
    <col min="10498" max="10498" width="25.42578125" style="6" customWidth="1"/>
    <col min="10499" max="10499" width="10" style="6" bestFit="1" customWidth="1"/>
    <col min="10500" max="10500" width="12" style="6" bestFit="1" customWidth="1"/>
    <col min="10501" max="10501" width="8.7109375" style="6" bestFit="1" customWidth="1"/>
    <col min="10502" max="10502" width="13.42578125" style="6" customWidth="1"/>
    <col min="10503" max="10503" width="6.28515625" style="6" customWidth="1"/>
    <col min="10504" max="10752" width="9.140625" style="6"/>
    <col min="10753" max="10753" width="3.42578125" style="6" customWidth="1"/>
    <col min="10754" max="10754" width="25.42578125" style="6" customWidth="1"/>
    <col min="10755" max="10755" width="10" style="6" bestFit="1" customWidth="1"/>
    <col min="10756" max="10756" width="12" style="6" bestFit="1" customWidth="1"/>
    <col min="10757" max="10757" width="8.7109375" style="6" bestFit="1" customWidth="1"/>
    <col min="10758" max="10758" width="13.42578125" style="6" customWidth="1"/>
    <col min="10759" max="10759" width="6.28515625" style="6" customWidth="1"/>
    <col min="10760" max="11008" width="9.140625" style="6"/>
    <col min="11009" max="11009" width="3.42578125" style="6" customWidth="1"/>
    <col min="11010" max="11010" width="25.42578125" style="6" customWidth="1"/>
    <col min="11011" max="11011" width="10" style="6" bestFit="1" customWidth="1"/>
    <col min="11012" max="11012" width="12" style="6" bestFit="1" customWidth="1"/>
    <col min="11013" max="11013" width="8.7109375" style="6" bestFit="1" customWidth="1"/>
    <col min="11014" max="11014" width="13.42578125" style="6" customWidth="1"/>
    <col min="11015" max="11015" width="6.28515625" style="6" customWidth="1"/>
    <col min="11016" max="11264" width="9.140625" style="6"/>
    <col min="11265" max="11265" width="3.42578125" style="6" customWidth="1"/>
    <col min="11266" max="11266" width="25.42578125" style="6" customWidth="1"/>
    <col min="11267" max="11267" width="10" style="6" bestFit="1" customWidth="1"/>
    <col min="11268" max="11268" width="12" style="6" bestFit="1" customWidth="1"/>
    <col min="11269" max="11269" width="8.7109375" style="6" bestFit="1" customWidth="1"/>
    <col min="11270" max="11270" width="13.42578125" style="6" customWidth="1"/>
    <col min="11271" max="11271" width="6.28515625" style="6" customWidth="1"/>
    <col min="11272" max="11520" width="9.140625" style="6"/>
    <col min="11521" max="11521" width="3.42578125" style="6" customWidth="1"/>
    <col min="11522" max="11522" width="25.42578125" style="6" customWidth="1"/>
    <col min="11523" max="11523" width="10" style="6" bestFit="1" customWidth="1"/>
    <col min="11524" max="11524" width="12" style="6" bestFit="1" customWidth="1"/>
    <col min="11525" max="11525" width="8.7109375" style="6" bestFit="1" customWidth="1"/>
    <col min="11526" max="11526" width="13.42578125" style="6" customWidth="1"/>
    <col min="11527" max="11527" width="6.28515625" style="6" customWidth="1"/>
    <col min="11528" max="11776" width="9.140625" style="6"/>
    <col min="11777" max="11777" width="3.42578125" style="6" customWidth="1"/>
    <col min="11778" max="11778" width="25.42578125" style="6" customWidth="1"/>
    <col min="11779" max="11779" width="10" style="6" bestFit="1" customWidth="1"/>
    <col min="11780" max="11780" width="12" style="6" bestFit="1" customWidth="1"/>
    <col min="11781" max="11781" width="8.7109375" style="6" bestFit="1" customWidth="1"/>
    <col min="11782" max="11782" width="13.42578125" style="6" customWidth="1"/>
    <col min="11783" max="11783" width="6.28515625" style="6" customWidth="1"/>
    <col min="11784" max="12032" width="9.140625" style="6"/>
    <col min="12033" max="12033" width="3.42578125" style="6" customWidth="1"/>
    <col min="12034" max="12034" width="25.42578125" style="6" customWidth="1"/>
    <col min="12035" max="12035" width="10" style="6" bestFit="1" customWidth="1"/>
    <col min="12036" max="12036" width="12" style="6" bestFit="1" customWidth="1"/>
    <col min="12037" max="12037" width="8.7109375" style="6" bestFit="1" customWidth="1"/>
    <col min="12038" max="12038" width="13.42578125" style="6" customWidth="1"/>
    <col min="12039" max="12039" width="6.28515625" style="6" customWidth="1"/>
    <col min="12040" max="12288" width="9.140625" style="6"/>
    <col min="12289" max="12289" width="3.42578125" style="6" customWidth="1"/>
    <col min="12290" max="12290" width="25.42578125" style="6" customWidth="1"/>
    <col min="12291" max="12291" width="10" style="6" bestFit="1" customWidth="1"/>
    <col min="12292" max="12292" width="12" style="6" bestFit="1" customWidth="1"/>
    <col min="12293" max="12293" width="8.7109375" style="6" bestFit="1" customWidth="1"/>
    <col min="12294" max="12294" width="13.42578125" style="6" customWidth="1"/>
    <col min="12295" max="12295" width="6.28515625" style="6" customWidth="1"/>
    <col min="12296" max="12544" width="9.140625" style="6"/>
    <col min="12545" max="12545" width="3.42578125" style="6" customWidth="1"/>
    <col min="12546" max="12546" width="25.42578125" style="6" customWidth="1"/>
    <col min="12547" max="12547" width="10" style="6" bestFit="1" customWidth="1"/>
    <col min="12548" max="12548" width="12" style="6" bestFit="1" customWidth="1"/>
    <col min="12549" max="12549" width="8.7109375" style="6" bestFit="1" customWidth="1"/>
    <col min="12550" max="12550" width="13.42578125" style="6" customWidth="1"/>
    <col min="12551" max="12551" width="6.28515625" style="6" customWidth="1"/>
    <col min="12552" max="12800" width="9.140625" style="6"/>
    <col min="12801" max="12801" width="3.42578125" style="6" customWidth="1"/>
    <col min="12802" max="12802" width="25.42578125" style="6" customWidth="1"/>
    <col min="12803" max="12803" width="10" style="6" bestFit="1" customWidth="1"/>
    <col min="12804" max="12804" width="12" style="6" bestFit="1" customWidth="1"/>
    <col min="12805" max="12805" width="8.7109375" style="6" bestFit="1" customWidth="1"/>
    <col min="12806" max="12806" width="13.42578125" style="6" customWidth="1"/>
    <col min="12807" max="12807" width="6.28515625" style="6" customWidth="1"/>
    <col min="12808" max="13056" width="9.140625" style="6"/>
    <col min="13057" max="13057" width="3.42578125" style="6" customWidth="1"/>
    <col min="13058" max="13058" width="25.42578125" style="6" customWidth="1"/>
    <col min="13059" max="13059" width="10" style="6" bestFit="1" customWidth="1"/>
    <col min="13060" max="13060" width="12" style="6" bestFit="1" customWidth="1"/>
    <col min="13061" max="13061" width="8.7109375" style="6" bestFit="1" customWidth="1"/>
    <col min="13062" max="13062" width="13.42578125" style="6" customWidth="1"/>
    <col min="13063" max="13063" width="6.28515625" style="6" customWidth="1"/>
    <col min="13064" max="13312" width="9.140625" style="6"/>
    <col min="13313" max="13313" width="3.42578125" style="6" customWidth="1"/>
    <col min="13314" max="13314" width="25.42578125" style="6" customWidth="1"/>
    <col min="13315" max="13315" width="10" style="6" bestFit="1" customWidth="1"/>
    <col min="13316" max="13316" width="12" style="6" bestFit="1" customWidth="1"/>
    <col min="13317" max="13317" width="8.7109375" style="6" bestFit="1" customWidth="1"/>
    <col min="13318" max="13318" width="13.42578125" style="6" customWidth="1"/>
    <col min="13319" max="13319" width="6.28515625" style="6" customWidth="1"/>
    <col min="13320" max="13568" width="9.140625" style="6"/>
    <col min="13569" max="13569" width="3.42578125" style="6" customWidth="1"/>
    <col min="13570" max="13570" width="25.42578125" style="6" customWidth="1"/>
    <col min="13571" max="13571" width="10" style="6" bestFit="1" customWidth="1"/>
    <col min="13572" max="13572" width="12" style="6" bestFit="1" customWidth="1"/>
    <col min="13573" max="13573" width="8.7109375" style="6" bestFit="1" customWidth="1"/>
    <col min="13574" max="13574" width="13.42578125" style="6" customWidth="1"/>
    <col min="13575" max="13575" width="6.28515625" style="6" customWidth="1"/>
    <col min="13576" max="13824" width="9.140625" style="6"/>
    <col min="13825" max="13825" width="3.42578125" style="6" customWidth="1"/>
    <col min="13826" max="13826" width="25.42578125" style="6" customWidth="1"/>
    <col min="13827" max="13827" width="10" style="6" bestFit="1" customWidth="1"/>
    <col min="13828" max="13828" width="12" style="6" bestFit="1" customWidth="1"/>
    <col min="13829" max="13829" width="8.7109375" style="6" bestFit="1" customWidth="1"/>
    <col min="13830" max="13830" width="13.42578125" style="6" customWidth="1"/>
    <col min="13831" max="13831" width="6.28515625" style="6" customWidth="1"/>
    <col min="13832" max="14080" width="9.140625" style="6"/>
    <col min="14081" max="14081" width="3.42578125" style="6" customWidth="1"/>
    <col min="14082" max="14082" width="25.42578125" style="6" customWidth="1"/>
    <col min="14083" max="14083" width="10" style="6" bestFit="1" customWidth="1"/>
    <col min="14084" max="14084" width="12" style="6" bestFit="1" customWidth="1"/>
    <col min="14085" max="14085" width="8.7109375" style="6" bestFit="1" customWidth="1"/>
    <col min="14086" max="14086" width="13.42578125" style="6" customWidth="1"/>
    <col min="14087" max="14087" width="6.28515625" style="6" customWidth="1"/>
    <col min="14088" max="14336" width="9.140625" style="6"/>
    <col min="14337" max="14337" width="3.42578125" style="6" customWidth="1"/>
    <col min="14338" max="14338" width="25.42578125" style="6" customWidth="1"/>
    <col min="14339" max="14339" width="10" style="6" bestFit="1" customWidth="1"/>
    <col min="14340" max="14340" width="12" style="6" bestFit="1" customWidth="1"/>
    <col min="14341" max="14341" width="8.7109375" style="6" bestFit="1" customWidth="1"/>
    <col min="14342" max="14342" width="13.42578125" style="6" customWidth="1"/>
    <col min="14343" max="14343" width="6.28515625" style="6" customWidth="1"/>
    <col min="14344" max="14592" width="9.140625" style="6"/>
    <col min="14593" max="14593" width="3.42578125" style="6" customWidth="1"/>
    <col min="14594" max="14594" width="25.42578125" style="6" customWidth="1"/>
    <col min="14595" max="14595" width="10" style="6" bestFit="1" customWidth="1"/>
    <col min="14596" max="14596" width="12" style="6" bestFit="1" customWidth="1"/>
    <col min="14597" max="14597" width="8.7109375" style="6" bestFit="1" customWidth="1"/>
    <col min="14598" max="14598" width="13.42578125" style="6" customWidth="1"/>
    <col min="14599" max="14599" width="6.28515625" style="6" customWidth="1"/>
    <col min="14600" max="14848" width="9.140625" style="6"/>
    <col min="14849" max="14849" width="3.42578125" style="6" customWidth="1"/>
    <col min="14850" max="14850" width="25.42578125" style="6" customWidth="1"/>
    <col min="14851" max="14851" width="10" style="6" bestFit="1" customWidth="1"/>
    <col min="14852" max="14852" width="12" style="6" bestFit="1" customWidth="1"/>
    <col min="14853" max="14853" width="8.7109375" style="6" bestFit="1" customWidth="1"/>
    <col min="14854" max="14854" width="13.42578125" style="6" customWidth="1"/>
    <col min="14855" max="14855" width="6.28515625" style="6" customWidth="1"/>
    <col min="14856" max="15104" width="9.140625" style="6"/>
    <col min="15105" max="15105" width="3.42578125" style="6" customWidth="1"/>
    <col min="15106" max="15106" width="25.42578125" style="6" customWidth="1"/>
    <col min="15107" max="15107" width="10" style="6" bestFit="1" customWidth="1"/>
    <col min="15108" max="15108" width="12" style="6" bestFit="1" customWidth="1"/>
    <col min="15109" max="15109" width="8.7109375" style="6" bestFit="1" customWidth="1"/>
    <col min="15110" max="15110" width="13.42578125" style="6" customWidth="1"/>
    <col min="15111" max="15111" width="6.28515625" style="6" customWidth="1"/>
    <col min="15112" max="15360" width="9.140625" style="6"/>
    <col min="15361" max="15361" width="3.42578125" style="6" customWidth="1"/>
    <col min="15362" max="15362" width="25.42578125" style="6" customWidth="1"/>
    <col min="15363" max="15363" width="10" style="6" bestFit="1" customWidth="1"/>
    <col min="15364" max="15364" width="12" style="6" bestFit="1" customWidth="1"/>
    <col min="15365" max="15365" width="8.7109375" style="6" bestFit="1" customWidth="1"/>
    <col min="15366" max="15366" width="13.42578125" style="6" customWidth="1"/>
    <col min="15367" max="15367" width="6.28515625" style="6" customWidth="1"/>
    <col min="15368" max="15616" width="9.140625" style="6"/>
    <col min="15617" max="15617" width="3.42578125" style="6" customWidth="1"/>
    <col min="15618" max="15618" width="25.42578125" style="6" customWidth="1"/>
    <col min="15619" max="15619" width="10" style="6" bestFit="1" customWidth="1"/>
    <col min="15620" max="15620" width="12" style="6" bestFit="1" customWidth="1"/>
    <col min="15621" max="15621" width="8.7109375" style="6" bestFit="1" customWidth="1"/>
    <col min="15622" max="15622" width="13.42578125" style="6" customWidth="1"/>
    <col min="15623" max="15623" width="6.28515625" style="6" customWidth="1"/>
    <col min="15624" max="15872" width="9.140625" style="6"/>
    <col min="15873" max="15873" width="3.42578125" style="6" customWidth="1"/>
    <col min="15874" max="15874" width="25.42578125" style="6" customWidth="1"/>
    <col min="15875" max="15875" width="10" style="6" bestFit="1" customWidth="1"/>
    <col min="15876" max="15876" width="12" style="6" bestFit="1" customWidth="1"/>
    <col min="15877" max="15877" width="8.7109375" style="6" bestFit="1" customWidth="1"/>
    <col min="15878" max="15878" width="13.42578125" style="6" customWidth="1"/>
    <col min="15879" max="15879" width="6.28515625" style="6" customWidth="1"/>
    <col min="15880" max="16128" width="9.140625" style="6"/>
    <col min="16129" max="16129" width="3.42578125" style="6" customWidth="1"/>
    <col min="16130" max="16130" width="25.42578125" style="6" customWidth="1"/>
    <col min="16131" max="16131" width="10" style="6" bestFit="1" customWidth="1"/>
    <col min="16132" max="16132" width="12" style="6" bestFit="1" customWidth="1"/>
    <col min="16133" max="16133" width="8.7109375" style="6" bestFit="1" customWidth="1"/>
    <col min="16134" max="16134" width="13.42578125" style="6" customWidth="1"/>
    <col min="16135" max="16135" width="6.28515625" style="6" customWidth="1"/>
    <col min="16136" max="16384" width="9.140625" style="6"/>
  </cols>
  <sheetData>
    <row r="1" spans="2:7" ht="15.75" x14ac:dyDescent="0.25">
      <c r="B1" s="4"/>
      <c r="C1" s="5" t="s">
        <v>19</v>
      </c>
    </row>
    <row r="2" spans="2:7" x14ac:dyDescent="0.25">
      <c r="B2" s="7" t="s">
        <v>20</v>
      </c>
      <c r="G2" s="8"/>
    </row>
    <row r="3" spans="2:7" ht="36.75" customHeight="1" thickBot="1" x14ac:dyDescent="0.3">
      <c r="B3" s="123" t="s">
        <v>21</v>
      </c>
      <c r="C3" s="123"/>
      <c r="D3" s="123"/>
      <c r="E3" s="123"/>
      <c r="F3" s="123"/>
    </row>
    <row r="4" spans="2:7" s="13" customFormat="1" ht="60.75" thickBot="1" x14ac:dyDescent="0.3">
      <c r="B4" s="9" t="s">
        <v>22</v>
      </c>
      <c r="C4" s="10" t="s">
        <v>23</v>
      </c>
      <c r="D4" s="11" t="s">
        <v>24</v>
      </c>
      <c r="E4" s="10" t="s">
        <v>25</v>
      </c>
      <c r="F4" s="12" t="s">
        <v>26</v>
      </c>
    </row>
    <row r="5" spans="2:7" x14ac:dyDescent="0.25">
      <c r="B5" s="14" t="s">
        <v>27</v>
      </c>
      <c r="C5" s="15">
        <v>0.8</v>
      </c>
      <c r="D5" s="16">
        <v>1</v>
      </c>
      <c r="E5" s="15">
        <v>0.8</v>
      </c>
      <c r="F5" s="17">
        <v>1</v>
      </c>
      <c r="G5" s="6" t="str">
        <f>IF(F5&lt;=D5,"ok","Erro!")</f>
        <v>ok</v>
      </c>
    </row>
    <row r="6" spans="2:7" x14ac:dyDescent="0.25">
      <c r="B6" s="18" t="s">
        <v>28</v>
      </c>
      <c r="C6" s="19">
        <v>0.97</v>
      </c>
      <c r="D6" s="20">
        <v>1.27</v>
      </c>
      <c r="E6" s="19">
        <v>1.27</v>
      </c>
      <c r="F6" s="21">
        <v>1.25</v>
      </c>
      <c r="G6" s="6" t="str">
        <f>IF(F6&lt;=D6,"ok","Erro!")</f>
        <v>ok</v>
      </c>
    </row>
    <row r="7" spans="2:7" x14ac:dyDescent="0.25">
      <c r="B7" s="18" t="s">
        <v>29</v>
      </c>
      <c r="C7" s="19">
        <v>0.59</v>
      </c>
      <c r="D7" s="20">
        <v>1.39</v>
      </c>
      <c r="E7" s="19">
        <v>1.23</v>
      </c>
      <c r="F7" s="22">
        <v>1.25</v>
      </c>
      <c r="G7" s="6" t="str">
        <f>IF(F7&lt;=D7,"ok","Erro!")</f>
        <v>ok</v>
      </c>
    </row>
    <row r="8" spans="2:7" x14ac:dyDescent="0.25">
      <c r="B8" s="18" t="s">
        <v>30</v>
      </c>
      <c r="C8" s="19">
        <v>3</v>
      </c>
      <c r="D8" s="20">
        <v>5.5</v>
      </c>
      <c r="E8" s="19">
        <v>4</v>
      </c>
      <c r="F8" s="22">
        <v>3.14</v>
      </c>
      <c r="G8" s="6" t="str">
        <f>IF(F8&lt;=D8,"ok","Erro!")</f>
        <v>ok</v>
      </c>
    </row>
    <row r="9" spans="2:7" x14ac:dyDescent="0.25">
      <c r="B9" s="18" t="s">
        <v>31</v>
      </c>
      <c r="C9" s="19">
        <v>6.16</v>
      </c>
      <c r="D9" s="20">
        <v>8.9600000000000009</v>
      </c>
      <c r="E9" s="19">
        <v>7.4</v>
      </c>
      <c r="F9" s="22">
        <v>7</v>
      </c>
      <c r="G9" s="6" t="str">
        <f>IF(F9&lt;=D9,"ok","Erro!")</f>
        <v>ok</v>
      </c>
    </row>
    <row r="10" spans="2:7" x14ac:dyDescent="0.25">
      <c r="B10" s="23" t="s">
        <v>32</v>
      </c>
      <c r="C10" s="24">
        <f>SUBTOTAL(9,C11:C14)</f>
        <v>5.65</v>
      </c>
      <c r="D10" s="25">
        <f>SUBTOTAL(9,D11:D14)</f>
        <v>8.65</v>
      </c>
      <c r="E10" s="24">
        <f>SUBTOTAL(9,E11:E14)</f>
        <v>7.27</v>
      </c>
      <c r="F10" s="26">
        <f>SUBTOTAL(9,F11:F14)</f>
        <v>8.65</v>
      </c>
    </row>
    <row r="11" spans="2:7" x14ac:dyDescent="0.25">
      <c r="B11" s="18" t="s">
        <v>33</v>
      </c>
      <c r="C11" s="19">
        <v>3</v>
      </c>
      <c r="D11" s="20">
        <v>3</v>
      </c>
      <c r="E11" s="19">
        <v>3</v>
      </c>
      <c r="F11" s="22">
        <v>3</v>
      </c>
      <c r="G11" s="6" t="str">
        <f>IF(F11&lt;=D11,"ok","Erro!")</f>
        <v>ok</v>
      </c>
    </row>
    <row r="12" spans="2:7" x14ac:dyDescent="0.25">
      <c r="B12" s="18" t="s">
        <v>34</v>
      </c>
      <c r="C12" s="19">
        <v>0.65</v>
      </c>
      <c r="D12" s="20">
        <v>0.65</v>
      </c>
      <c r="E12" s="19">
        <v>0.65</v>
      </c>
      <c r="F12" s="22">
        <v>0.65</v>
      </c>
      <c r="G12" s="6" t="str">
        <f>IF(F12&lt;=D12,"ok","Erro!")</f>
        <v>ok</v>
      </c>
    </row>
    <row r="13" spans="2:7" ht="51.75" x14ac:dyDescent="0.25">
      <c r="B13" s="27" t="s">
        <v>35</v>
      </c>
      <c r="C13" s="28"/>
      <c r="D13" s="29"/>
      <c r="E13" s="28"/>
      <c r="F13" s="30"/>
    </row>
    <row r="14" spans="2:7" ht="15.75" thickBot="1" x14ac:dyDescent="0.3">
      <c r="B14" s="31" t="s">
        <v>36</v>
      </c>
      <c r="C14" s="32">
        <v>2</v>
      </c>
      <c r="D14" s="33">
        <v>5</v>
      </c>
      <c r="E14" s="32">
        <v>3.62</v>
      </c>
      <c r="F14" s="34">
        <v>5</v>
      </c>
      <c r="G14" s="6" t="str">
        <f>IF(F14&lt;=D14,"ok","Erro!")</f>
        <v>ok</v>
      </c>
    </row>
    <row r="15" spans="2:7" ht="15.75" thickBot="1" x14ac:dyDescent="0.3">
      <c r="B15" s="35" t="s">
        <v>6</v>
      </c>
      <c r="C15" s="36">
        <f>SUBTOTAL(9,C5:C14)</f>
        <v>17.170000000000002</v>
      </c>
      <c r="D15" s="37">
        <f>SUBTOTAL(9,D5:D14)</f>
        <v>26.77</v>
      </c>
      <c r="E15" s="36">
        <f>SUBTOTAL(9,E5:E14)</f>
        <v>21.970000000000002</v>
      </c>
      <c r="F15" s="38">
        <f>SUBTOTAL(9,F5:F14)</f>
        <v>22.29</v>
      </c>
    </row>
    <row r="16" spans="2:7" ht="15.75" thickBot="1" x14ac:dyDescent="0.3">
      <c r="B16" s="39" t="s">
        <v>37</v>
      </c>
      <c r="C16" s="40">
        <f>((1+C$8%+C$5%+C$6%)*(1+C$7%)*(1+C$9%)/(1-C$10%)-1)*100</f>
        <v>18.579811986009574</v>
      </c>
      <c r="D16" s="41">
        <f>((1+D$8%+D$5%+D$6%)*(1+D$7%)*(1+D$9%)/(1-D$10%)-1)*100</f>
        <v>30.33214676387519</v>
      </c>
      <c r="E16" s="40">
        <f>((1+E$8%+E$5%+E$6%)*(1+E$7%)*(1+E$9%)/(1-E$10%)-1)*100</f>
        <v>24.361464373989005</v>
      </c>
      <c r="F16" s="42">
        <f>((1+F$8%+F$5%+F$6%)*(1+F$7%)*(1+F$9%)/(1-F$10%)-1)*100</f>
        <v>24.988386699507402</v>
      </c>
    </row>
    <row r="17" spans="2:6" ht="60.75" thickBot="1" x14ac:dyDescent="0.3">
      <c r="B17" s="43" t="s">
        <v>38</v>
      </c>
      <c r="C17" s="44"/>
      <c r="D17" s="45">
        <v>25</v>
      </c>
      <c r="E17" s="44"/>
      <c r="F17" s="46"/>
    </row>
    <row r="18" spans="2:6" ht="60.75" thickBot="1" x14ac:dyDescent="0.3">
      <c r="B18" s="43" t="s">
        <v>39</v>
      </c>
      <c r="C18" s="44"/>
      <c r="D18" s="45">
        <v>31.48</v>
      </c>
      <c r="E18" s="44"/>
      <c r="F18" s="46"/>
    </row>
    <row r="19" spans="2:6" s="49" customFormat="1" ht="15.75" thickBot="1" x14ac:dyDescent="0.3">
      <c r="B19" s="47"/>
      <c r="C19" s="124"/>
      <c r="D19" s="124"/>
      <c r="E19" s="48"/>
    </row>
    <row r="20" spans="2:6" ht="15.75" thickBot="1" x14ac:dyDescent="0.3">
      <c r="B20" s="50" t="s">
        <v>40</v>
      </c>
      <c r="C20" s="125">
        <f>(1+F16/100)</f>
        <v>1.249883866995074</v>
      </c>
      <c r="D20" s="126"/>
      <c r="E20" s="48"/>
      <c r="F20" s="51" t="str">
        <f>IF(F13=0,IF(F16&gt;25,"Erro!","OK"),IF(F13=4.5,IF(F16&gt;=31.48,"Erro!","OK")))</f>
        <v>OK</v>
      </c>
    </row>
    <row r="21" spans="2:6" x14ac:dyDescent="0.25">
      <c r="B21" s="52"/>
      <c r="E21" s="48"/>
      <c r="F21" s="49"/>
    </row>
    <row r="22" spans="2:6" x14ac:dyDescent="0.25">
      <c r="B22" s="53" t="s">
        <v>41</v>
      </c>
      <c r="E22" s="48"/>
      <c r="F22" s="49"/>
    </row>
    <row r="23" spans="2:6" x14ac:dyDescent="0.25">
      <c r="B23" s="53" t="s">
        <v>42</v>
      </c>
      <c r="E23" s="48"/>
      <c r="F23" s="49"/>
    </row>
    <row r="24" spans="2:6" x14ac:dyDescent="0.25">
      <c r="B24" s="54" t="s">
        <v>43</v>
      </c>
    </row>
    <row r="25" spans="2:6" x14ac:dyDescent="0.25">
      <c r="B25" s="54"/>
    </row>
    <row r="26" spans="2:6" x14ac:dyDescent="0.25">
      <c r="B26" s="54"/>
    </row>
    <row r="27" spans="2:6" x14ac:dyDescent="0.25">
      <c r="B27" s="54"/>
    </row>
    <row r="28" spans="2:6" x14ac:dyDescent="0.25">
      <c r="B28" s="54"/>
    </row>
    <row r="29" spans="2:6" ht="51.75" customHeight="1" x14ac:dyDescent="0.25">
      <c r="B29" s="54"/>
    </row>
    <row r="30" spans="2:6" x14ac:dyDescent="0.25">
      <c r="B30" s="54"/>
    </row>
    <row r="31" spans="2:6" x14ac:dyDescent="0.25">
      <c r="B31" s="54"/>
    </row>
    <row r="32" spans="2:6" x14ac:dyDescent="0.25">
      <c r="B32" s="54"/>
    </row>
    <row r="33" spans="2:6" x14ac:dyDescent="0.25">
      <c r="B33" s="54"/>
    </row>
    <row r="34" spans="2:6" ht="36" customHeight="1" x14ac:dyDescent="0.25">
      <c r="B34" s="127" t="s">
        <v>44</v>
      </c>
      <c r="C34" s="127"/>
      <c r="D34" s="127"/>
      <c r="E34" s="127"/>
      <c r="F34" s="127"/>
    </row>
    <row r="35" spans="2:6" ht="31.5" customHeight="1" x14ac:dyDescent="0.25">
      <c r="B35" s="122" t="s">
        <v>45</v>
      </c>
      <c r="C35" s="122"/>
      <c r="D35" s="122"/>
      <c r="E35" s="122"/>
      <c r="F35" s="122"/>
    </row>
    <row r="36" spans="2:6" x14ac:dyDescent="0.25">
      <c r="B36" s="122"/>
      <c r="C36" s="122"/>
      <c r="D36" s="122"/>
      <c r="E36" s="122"/>
      <c r="F36" s="122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Joao Tadeu Foa Binsztajn</cp:lastModifiedBy>
  <cp:lastPrinted>2022-02-24T18:33:27Z</cp:lastPrinted>
  <dcterms:created xsi:type="dcterms:W3CDTF">2014-10-22T18:59:34Z</dcterms:created>
  <dcterms:modified xsi:type="dcterms:W3CDTF">2022-02-24T18:36:53Z</dcterms:modified>
</cp:coreProperties>
</file>